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25320" windowHeight="1476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list'!$F$4</definedName>
    <definedName name="MJ">'Krycí list'!$G$4</definedName>
    <definedName name="Mont">'Rekapitulace'!$H$17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'Položky'!$A$1:$G$164</definedName>
    <definedName name="_xlnm.Print_Area" localSheetId="1">'Rekapitulace'!$A$1:$I$26</definedName>
    <definedName name="PocetMJ">'Krycí list'!$G$7</definedName>
    <definedName name="Poznamka">'Krycí list'!$B$37</definedName>
    <definedName name="Projektant">'Krycí list'!$C$7</definedName>
    <definedName name="PSV">'Rekapitulace'!$F$17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<sst xmlns="http://schemas.openxmlformats.org/spreadsheetml/2006/main" count="422" uniqueCount="258">
  <si>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</si>
  <si>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</si>
  <si>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</si>
  <si>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</si>
  <si>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</si>
  <si>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</si>
  <si>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</si>
  <si>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</si>
  <si>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</si>
  <si>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</si>
  <si>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</si>
  <si>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</si>
  <si>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</si>
  <si>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</si>
  <si>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</si>
  <si>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</si>
  <si>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</si>
  <si>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</si>
  <si>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</si>
  <si>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</si>
  <si>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</si>
  <si>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</si>
  <si>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</si>
  <si>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</si>
  <si>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</si>
  <si>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</si>
  <si>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</si>
  <si>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</si>
  <si>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</si>
  <si>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</si>
  <si>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</si>
  <si>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</si>
  <si>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</si>
  <si>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</si>
  <si>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</si>
  <si>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</si>
  <si>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</si>
  <si>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</si>
  <si>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</si>
  <si>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</si>
  <si>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</si>
  <si>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</si>
  <si>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</si>
  <si>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</si>
  <si>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</si>
  <si>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</si>
  <si>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</si>
  <si>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</si>
  <si>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</si>
  <si>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</si>
  <si>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</si>
  <si>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</si>
  <si>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</si>
  <si>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</si>
  <si>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</si>
  <si>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</si>
  <si>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</si>
  <si>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</si>
  <si>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</si>
  <si>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</si>
  <si>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</si>
  <si>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</si>
  <si>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</si>
  <si>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</si>
  <si>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</si>
  <si>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</si>
  <si>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</si>
  <si>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</si>
  <si>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Komunikace pro pěší K posvátnému v Bernarticích</t>
  </si>
  <si>
    <t>113 10-7142.R00</t>
  </si>
  <si>
    <t xml:space="preserve">Odstranění podkladu pl.do 200 m2, živice tl. 10 cm </t>
  </si>
  <si>
    <t>m2</t>
  </si>
  <si>
    <t>61,72</t>
  </si>
  <si>
    <t>113 10-7124.R00</t>
  </si>
  <si>
    <t xml:space="preserve">Odstranění podkladu pl. 200 m2,kam.drcené tl.40 cm </t>
  </si>
  <si>
    <t>113 20-2111.R00</t>
  </si>
  <si>
    <t xml:space="preserve">Vytrhání obrub z krajníků nebo obrubníků stojatých </t>
  </si>
  <si>
    <t>m</t>
  </si>
  <si>
    <t>3,9</t>
  </si>
  <si>
    <t>121 10-1101.R00</t>
  </si>
  <si>
    <t xml:space="preserve">Sejmutí ornice s přemístěním do 50 m </t>
  </si>
  <si>
    <t>m3</t>
  </si>
  <si>
    <t>326,5*0,1</t>
  </si>
  <si>
    <t>122 20-1101.R00</t>
  </si>
  <si>
    <t xml:space="preserve">Odkopávky nezapažené v hor. 3 do 100 m3 </t>
  </si>
  <si>
    <t>97,31</t>
  </si>
  <si>
    <t>122 20-1109.R00</t>
  </si>
  <si>
    <t xml:space="preserve">Příplatek za lepivost - odkopávky v hor. 3 </t>
  </si>
  <si>
    <t>162 50-1102.R00</t>
  </si>
  <si>
    <t xml:space="preserve">Vodorovné přemístění výkopku z hor.1-4 do 3000 m </t>
  </si>
  <si>
    <t>Zemina z odkopu, odečet sypaniny do násypu</t>
  </si>
  <si>
    <t>Přebytek ornice</t>
  </si>
  <si>
    <t>97,31-7,28</t>
  </si>
  <si>
    <t>32,65-(78,24*0,15)</t>
  </si>
  <si>
    <t>171 20-1201.R00</t>
  </si>
  <si>
    <t xml:space="preserve">Uložení sypaniny na skládku </t>
  </si>
  <si>
    <t>162 20-1102.R00</t>
  </si>
  <si>
    <t xml:space="preserve">Vodorovné přemístění výkopku z hor.1-4 do 50 m </t>
  </si>
  <si>
    <t>Ornice pro terénní úpravy</t>
  </si>
  <si>
    <t>Sypanina do násypu</t>
  </si>
  <si>
    <t>78,24*0,15</t>
  </si>
  <si>
    <t>7,28</t>
  </si>
  <si>
    <t>167 10-1101.R00</t>
  </si>
  <si>
    <t xml:space="preserve">Nakládání výkopku z hor.1-4 v množství do 100 m3 </t>
  </si>
  <si>
    <t>171 10-1103.R00</t>
  </si>
  <si>
    <t xml:space="preserve">Uložení sypaniny do násypů zhutněných na 100% PS </t>
  </si>
  <si>
    <t>Zemina z odkopu</t>
  </si>
  <si>
    <t>181 30-1102.R00</t>
  </si>
  <si>
    <t xml:space="preserve">Rozprostření ornice, rovina, tl. 10-15 cm,do 500m2 </t>
  </si>
  <si>
    <t>78,24</t>
  </si>
  <si>
    <t>180 40-2111.R00</t>
  </si>
  <si>
    <t xml:space="preserve">Založení trávníku parkového výsevem v rovině </t>
  </si>
  <si>
    <t>005-72400</t>
  </si>
  <si>
    <t xml:space="preserve">Směs travní parková I. běžná zátěž PROFI </t>
  </si>
  <si>
    <t>kg</t>
  </si>
  <si>
    <t>78,24*0,035</t>
  </si>
  <si>
    <t>181 10-1102.R00</t>
  </si>
  <si>
    <t xml:space="preserve">Úprava pláně v zářezech v hor. 1-4, se zhutněním </t>
  </si>
  <si>
    <t>Konstrukce komunikací + rozšíření pod obruby</t>
  </si>
  <si>
    <t>61,72+159,52+124,53</t>
  </si>
  <si>
    <t>28,5</t>
  </si>
  <si>
    <t>2</t>
  </si>
  <si>
    <t>Základy,zvláštní zakládání</t>
  </si>
  <si>
    <t>211 53-1111.R00</t>
  </si>
  <si>
    <t xml:space="preserve">Výplň odvodňovacích žeber kam. drcen. 8/16 </t>
  </si>
  <si>
    <t>Délka 40m, šířky 15cm, výšky 17cm</t>
  </si>
  <si>
    <t>(8*5)*0,15*0,17</t>
  </si>
  <si>
    <t>211 97-1110.R00</t>
  </si>
  <si>
    <t xml:space="preserve">Opláštění žeber z geotextilie o sklonu do 1 : 2,5 </t>
  </si>
  <si>
    <t>(8*5)*0,15*2*1,2</t>
  </si>
  <si>
    <t>(8*5)*0,17*2*1,2</t>
  </si>
  <si>
    <t>693-66055</t>
  </si>
  <si>
    <t xml:space="preserve">GEOFILTEX 63 100% PP 63/30 300 g/m2 šíře do 8,8m </t>
  </si>
  <si>
    <t>Materiál jako standard</t>
  </si>
  <si>
    <t>30,72*1,1</t>
  </si>
  <si>
    <t>5</t>
  </si>
  <si>
    <t>Komunikace</t>
  </si>
  <si>
    <t>564 85-1113.R00</t>
  </si>
  <si>
    <t xml:space="preserve">Podklad ze štěrkodrti po zhutnění tloušťky 17 cm </t>
  </si>
  <si>
    <t>Podklad pod dlažbu ZD 60mm + rozšíření pod obruby</t>
  </si>
  <si>
    <t>142+17,52</t>
  </si>
  <si>
    <t>564 86-1111.R00</t>
  </si>
  <si>
    <t xml:space="preserve">Podklad ze štěrkodrti po zhutnění tloušťky 20 cm </t>
  </si>
  <si>
    <t>Podklad asfaltobeton + rozšíření pod obruby</t>
  </si>
  <si>
    <t>61,72+28,5</t>
  </si>
  <si>
    <t>564 95-2111.R00</t>
  </si>
  <si>
    <t xml:space="preserve">Podklad z mechanicky zpevněného kameniva tl. 15 cm </t>
  </si>
  <si>
    <t>567 13-2112.R00</t>
  </si>
  <si>
    <t xml:space="preserve">Podklad z kameniva zpev.cementem KZC 1 tl.17 cm </t>
  </si>
  <si>
    <t>Podklad pod dlažbu ZD 80mm</t>
  </si>
  <si>
    <t>124,53</t>
  </si>
  <si>
    <t>565 16-1111.RT3</t>
  </si>
  <si>
    <t>Podklad z obal kam.ACP 16,do 3 m,tl. 8 cm plochy 101-200 m2</t>
  </si>
  <si>
    <t>577 14-1112.RT3</t>
  </si>
  <si>
    <t>Beton asfalt. ACO 11, do 3 m, tl.5 cm plochy 101-200 m2</t>
  </si>
  <si>
    <t>596 21-5021.R00</t>
  </si>
  <si>
    <t xml:space="preserve">Kladení zámkové dlažby tl. 6 cm do drtě tl. 4 cm </t>
  </si>
  <si>
    <t>592-45020</t>
  </si>
  <si>
    <t xml:space="preserve">Dlažba zámková H-PROFIL 20x16,5x6 cm přírodní </t>
  </si>
  <si>
    <t>142*1,01</t>
  </si>
  <si>
    <t>596 21-5040.R00</t>
  </si>
  <si>
    <t xml:space="preserve">Kladení zámkové dlažby tl. 8 cm do drtě tl. 4 cm </t>
  </si>
  <si>
    <t>106,58+17,95</t>
  </si>
  <si>
    <t>596 21-5045.R00</t>
  </si>
  <si>
    <t xml:space="preserve">Příplatek za kladení dlažby tl. 8cm, drť, do100 m2 </t>
  </si>
  <si>
    <t>ZD pro nevidomé</t>
  </si>
  <si>
    <t>17,95</t>
  </si>
  <si>
    <t>592-45031</t>
  </si>
  <si>
    <t xml:space="preserve">Dlažba zámková H-PROFIL 20x16,5x8cm červená </t>
  </si>
  <si>
    <t>106,58*1,01</t>
  </si>
  <si>
    <t>592-45264</t>
  </si>
  <si>
    <t xml:space="preserve">Dlažba BEST KLASIKO červená pro nevidomé 20x10x8 </t>
  </si>
  <si>
    <t>17,95*1,01</t>
  </si>
  <si>
    <t>599 14-2111.R00</t>
  </si>
  <si>
    <t xml:space="preserve">Úprava zálivky dil.spár hloubky do 4 cm š. do 4 cm </t>
  </si>
  <si>
    <t>126,2</t>
  </si>
  <si>
    <t>8</t>
  </si>
  <si>
    <t>Trubní vedení</t>
  </si>
  <si>
    <t>899 33-1111.R00</t>
  </si>
  <si>
    <t xml:space="preserve">Výšková úprava vstupu do 20 cm, zvýšení poklopu </t>
  </si>
  <si>
    <t>kus</t>
  </si>
  <si>
    <t>91</t>
  </si>
  <si>
    <t>Doplňující práce na komunikaci</t>
  </si>
  <si>
    <t>917 86-2111.R00</t>
  </si>
  <si>
    <t xml:space="preserve">Osazení stojat. obrub. bet. s opěrou,lože z B 12,5 </t>
  </si>
  <si>
    <t>125,15</t>
  </si>
  <si>
    <t>592-17010</t>
  </si>
  <si>
    <t xml:space="preserve">Obrubník silniční betonový 150x250x1000 mm </t>
  </si>
  <si>
    <t>125,15*1,01</t>
  </si>
  <si>
    <t>916 56-1111.R00</t>
  </si>
  <si>
    <t xml:space="preserve">Osazení záhon.obrubníků do lože z B 12,5 s opěrou </t>
  </si>
  <si>
    <t>592-17509</t>
  </si>
  <si>
    <t xml:space="preserve">Obrubník přírodní 50x8x25 cm </t>
  </si>
  <si>
    <t>167*2*1,01</t>
  </si>
  <si>
    <t>918 10-1111.R00</t>
  </si>
  <si>
    <t xml:space="preserve">Lože pod obrubníky nebo obruby dlažeb z B 12,5 </t>
  </si>
  <si>
    <t>125,15*0,06</t>
  </si>
  <si>
    <t>167*0,045</t>
  </si>
  <si>
    <t>914 00-1111.R00</t>
  </si>
  <si>
    <t xml:space="preserve">Osaz sloupků, montáž svislých dopr.značek </t>
  </si>
  <si>
    <t>Přesun dopravní značky</t>
  </si>
  <si>
    <t>404-45962.A</t>
  </si>
  <si>
    <t xml:space="preserve">Dopravní příslušenství, patka AL 4 ks kot šroubů </t>
  </si>
  <si>
    <t>919 73-5112.R00</t>
  </si>
  <si>
    <t xml:space="preserve">Řezání stávajícího živičného krytu tl. 5 - 10 cm </t>
  </si>
  <si>
    <t>919 73-1122.R00</t>
  </si>
  <si>
    <t xml:space="preserve">Zarovnání styčné plochy živičné tl. do 10 cm </t>
  </si>
  <si>
    <t>96</t>
  </si>
  <si>
    <t>Bourání konstrukcí</t>
  </si>
  <si>
    <t>966 00-6211.R00</t>
  </si>
  <si>
    <t xml:space="preserve">Odstranění doprav. značek ze sloupů nebo konzolí </t>
  </si>
  <si>
    <t>966 00-6132.R00</t>
  </si>
  <si>
    <t xml:space="preserve">Odstranění doprav.značek se sloupky, s bet.patkami </t>
  </si>
  <si>
    <t>Přesun dopravní značky - sloupku</t>
  </si>
  <si>
    <t>97</t>
  </si>
  <si>
    <t>Prorážení otvorů</t>
  </si>
  <si>
    <t>979 08-2213.R00</t>
  </si>
  <si>
    <t xml:space="preserve">Vodorovná doprava suti po suchu do 1 km </t>
  </si>
  <si>
    <t>t</t>
  </si>
  <si>
    <t>Asfaltobeton + beton obruby na skládku 25km</t>
  </si>
  <si>
    <t>61,72*0,1*2,4</t>
  </si>
  <si>
    <t>3,9*0,145</t>
  </si>
  <si>
    <t>979 08-2219.R00</t>
  </si>
  <si>
    <t xml:space="preserve">Příplatek za dopravu suti po suchu za další 1 km </t>
  </si>
  <si>
    <t>(61,72*0,1*2,4)*24</t>
  </si>
  <si>
    <t>(3,9*0,145)*24</t>
  </si>
  <si>
    <t>979 99-0112.R00</t>
  </si>
  <si>
    <t xml:space="preserve">Poplatek za skládku suti - obalovaný asfalt </t>
  </si>
  <si>
    <t>979 99-0103.R00</t>
  </si>
  <si>
    <t xml:space="preserve">Poplatek za skládku suti - beton </t>
  </si>
  <si>
    <t>Beton a beton obruby</t>
  </si>
  <si>
    <t>Kamenivo drcené pro další využití na deponii do 3km</t>
  </si>
  <si>
    <t>61,72*0,43*2,2</t>
  </si>
  <si>
    <t>(61,72*0,43*2,2)*2</t>
  </si>
  <si>
    <t>979 09-3111.R00</t>
  </si>
  <si>
    <t xml:space="preserve">Uložení suti na skládku bez zhutnění </t>
  </si>
  <si>
    <t>99</t>
  </si>
  <si>
    <t>Staveništní přesun hmot</t>
  </si>
  <si>
    <t>998 22-3011.R00</t>
  </si>
  <si>
    <t xml:space="preserve">Přesun hmot, pozemní komunikace, kryt dlážděný </t>
  </si>
  <si>
    <t>247,83</t>
  </si>
  <si>
    <t>998 22-5111.R00</t>
  </si>
  <si>
    <t xml:space="preserve">Přesun hmot, pozemní komunikace, kryt živičný </t>
  </si>
  <si>
    <t>65,1</t>
  </si>
  <si>
    <t>M21</t>
  </si>
  <si>
    <t>Elektromontáže</t>
  </si>
  <si>
    <t>210-spec</t>
  </si>
  <si>
    <t>Přesun sloupu a svítidla venkovního osvětlení vč. přepojení elektro vedení</t>
  </si>
  <si>
    <t>M22</t>
  </si>
  <si>
    <t>Montáž sdělovací a zabezp.tech</t>
  </si>
  <si>
    <t>220-spec</t>
  </si>
  <si>
    <t>Přesun rozvodné telefonní skříně vč. úpravy kabel.rozvodu</t>
  </si>
  <si>
    <t>Dopravně inženýrská opatření</t>
  </si>
  <si>
    <t>Vytyčení podzemních inženýrských sítí</t>
  </si>
  <si>
    <t>Zařízení staveniště</t>
  </si>
  <si>
    <t>SO 101</t>
  </si>
  <si>
    <t>KRYCÍ LIST VÝKAZU VÝMĚR</t>
  </si>
  <si>
    <t>výkaz výměr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</si>
</sst>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\ &quot;Kč&quot;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50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21" fillId="18" borderId="14" xfId="0" applyNumberFormat="1" applyFont="1" applyFill="1" applyBorder="1" applyAlignment="1">
      <alignment/>
    </xf>
    <xf numFmtId="49" fontId="0" fillId="18" borderId="15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0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1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9" fontId="0" fillId="0" borderId="24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23" fillId="0" borderId="43" xfId="0" applyFont="1" applyFill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69" fontId="23" fillId="0" borderId="44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3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49" fontId="1" fillId="0" borderId="30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1" fillId="0" borderId="56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center"/>
    </xf>
    <xf numFmtId="4" fontId="22" fillId="0" borderId="37" xfId="0" applyNumberFormat="1" applyFont="1" applyFill="1" applyBorder="1" applyAlignment="1">
      <alignment horizontal="right"/>
    </xf>
    <xf numFmtId="4" fontId="22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1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27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right"/>
      <protection/>
    </xf>
    <xf numFmtId="0" fontId="3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25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3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2" fillId="0" borderId="58" xfId="46" applyNumberFormat="1" applyFont="1" applyFill="1" applyBorder="1">
      <alignment/>
      <protection/>
    </xf>
    <xf numFmtId="0" fontId="22" fillId="0" borderId="39" xfId="46" applyFont="1" applyFill="1" applyBorder="1" applyAlignment="1">
      <alignment horizontal="center"/>
      <protection/>
    </xf>
    <xf numFmtId="0" fontId="22" fillId="0" borderId="39" xfId="46" applyNumberFormat="1" applyFont="1" applyFill="1" applyBorder="1" applyAlignment="1">
      <alignment horizontal="center"/>
      <protection/>
    </xf>
    <xf numFmtId="0" fontId="22" fillId="0" borderId="58" xfId="46" applyFont="1" applyFill="1" applyBorder="1" applyAlignment="1">
      <alignment horizontal="center"/>
      <protection/>
    </xf>
    <xf numFmtId="0" fontId="1" fillId="0" borderId="61" xfId="46" applyFont="1" applyFill="1" applyBorder="1" applyAlignment="1">
      <alignment horizontal="center"/>
      <protection/>
    </xf>
    <xf numFmtId="49" fontId="1" fillId="0" borderId="61" xfId="46" applyNumberFormat="1" applyFont="1" applyFill="1" applyBorder="1" applyAlignment="1">
      <alignment horizontal="left"/>
      <protection/>
    </xf>
    <xf numFmtId="0" fontId="1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29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24" fillId="0" borderId="61" xfId="46" applyNumberFormat="1" applyFont="1" applyFill="1" applyBorder="1" applyAlignment="1">
      <alignment horizontal="left"/>
      <protection/>
    </xf>
    <xf numFmtId="0" fontId="24" fillId="0" borderId="61" xfId="46" applyFont="1" applyFill="1" applyBorder="1" applyAlignment="1">
      <alignment wrapText="1"/>
      <protection/>
    </xf>
    <xf numFmtId="49" fontId="24" fillId="0" borderId="61" xfId="46" applyNumberFormat="1" applyFont="1" applyFill="1" applyBorder="1" applyAlignment="1">
      <alignment horizontal="center" shrinkToFit="1"/>
      <protection/>
    </xf>
    <xf numFmtId="4" fontId="24" fillId="0" borderId="61" xfId="46" applyNumberFormat="1" applyFont="1" applyFill="1" applyBorder="1" applyAlignment="1">
      <alignment horizontal="right"/>
      <protection/>
    </xf>
    <xf numFmtId="4" fontId="24" fillId="0" borderId="61" xfId="46" applyNumberFormat="1" applyFont="1" applyFill="1" applyBorder="1">
      <alignment/>
      <protection/>
    </xf>
    <xf numFmtId="0" fontId="25" fillId="0" borderId="61" xfId="46" applyFont="1" applyFill="1" applyBorder="1" applyAlignment="1">
      <alignment horizontal="center"/>
      <protection/>
    </xf>
    <xf numFmtId="49" fontId="25" fillId="0" borderId="61" xfId="46" applyNumberFormat="1" applyFont="1" applyFill="1" applyBorder="1" applyAlignment="1">
      <alignment horizontal="left"/>
      <protection/>
    </xf>
    <xf numFmtId="4" fontId="31" fillId="0" borderId="61" xfId="46" applyNumberFormat="1" applyFont="1" applyFill="1" applyBorder="1" applyAlignment="1">
      <alignment horizontal="right" wrapText="1"/>
      <protection/>
    </xf>
    <xf numFmtId="0" fontId="31" fillId="0" borderId="61" xfId="46" applyFont="1" applyFill="1" applyBorder="1" applyAlignment="1">
      <alignment horizontal="left" wrapText="1"/>
      <protection/>
    </xf>
    <xf numFmtId="0" fontId="31" fillId="0" borderId="61" xfId="0" applyFont="1" applyFill="1" applyBorder="1" applyAlignment="1">
      <alignment horizontal="right"/>
    </xf>
    <xf numFmtId="0" fontId="29" fillId="0" borderId="0" xfId="46" applyFont="1">
      <alignment/>
      <protection/>
    </xf>
    <xf numFmtId="0" fontId="0" fillId="0" borderId="62" xfId="46" applyFill="1" applyBorder="1" applyAlignment="1">
      <alignment horizontal="center"/>
      <protection/>
    </xf>
    <xf numFmtId="49" fontId="3" fillId="0" borderId="62" xfId="46" applyNumberFormat="1" applyFont="1" applyFill="1" applyBorder="1" applyAlignment="1">
      <alignment horizontal="left"/>
      <protection/>
    </xf>
    <xf numFmtId="0" fontId="3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1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3" fillId="0" borderId="0" xfId="46" applyFont="1" applyBorder="1">
      <alignment/>
      <protection/>
    </xf>
    <xf numFmtId="3" fontId="33" fillId="0" borderId="0" xfId="46" applyNumberFormat="1" applyFont="1" applyBorder="1" applyAlignment="1">
      <alignment horizontal="right"/>
      <protection/>
    </xf>
    <xf numFmtId="4" fontId="33" fillId="0" borderId="0" xfId="46" applyNumberFormat="1" applyFont="1" applyBorder="1">
      <alignment/>
      <protection/>
    </xf>
    <xf numFmtId="0" fontId="3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3" fontId="29" fillId="0" borderId="0" xfId="46" applyNumberFormat="1" applyFont="1">
      <alignment/>
      <protection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2" fillId="0" borderId="24" xfId="0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3" fontId="1" fillId="0" borderId="44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>
      <alignment horizontal="right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0" fontId="31" fillId="0" borderId="22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30" fillId="0" borderId="22" xfId="46" applyFont="1" applyFill="1" applyBorder="1" applyAlignment="1">
      <alignment horizontal="left" wrapText="1" indent="1"/>
      <protection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3" fontId="31" fillId="0" borderId="22" xfId="46" applyNumberFormat="1" applyFont="1" applyFill="1" applyBorder="1" applyAlignment="1">
      <alignment horizontal="left" wrapText="1"/>
      <protection/>
    </xf>
    <xf numFmtId="0" fontId="26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256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5" t="s">
        <v>2</v>
      </c>
      <c r="G3" s="6"/>
    </row>
    <row r="4" spans="1:7" ht="12.75" customHeight="1">
      <c r="A4" s="7"/>
      <c r="B4" s="8"/>
      <c r="C4" s="9" t="s">
        <v>68</v>
      </c>
      <c r="D4" s="10"/>
      <c r="E4" s="10"/>
      <c r="F4" s="11"/>
      <c r="G4" s="12"/>
    </row>
    <row r="5" spans="1:7" ht="12.75" customHeight="1">
      <c r="A5" s="13" t="s">
        <v>4</v>
      </c>
      <c r="B5" s="14"/>
      <c r="C5" s="15" t="s">
        <v>5</v>
      </c>
      <c r="D5" s="15"/>
      <c r="E5" s="15"/>
      <c r="F5" s="16" t="s">
        <v>6</v>
      </c>
      <c r="G5" s="17"/>
    </row>
    <row r="6" spans="1:7" ht="12.75" customHeight="1">
      <c r="A6" s="7"/>
      <c r="B6" s="8"/>
      <c r="C6" s="9" t="s">
        <v>255</v>
      </c>
      <c r="D6" s="10"/>
      <c r="E6" s="10"/>
      <c r="F6" s="18"/>
      <c r="G6" s="12"/>
    </row>
    <row r="7" spans="1:9" ht="12.75">
      <c r="A7" s="13" t="s">
        <v>7</v>
      </c>
      <c r="B7" s="15"/>
      <c r="C7" s="184"/>
      <c r="D7" s="185"/>
      <c r="E7" s="19" t="s">
        <v>8</v>
      </c>
      <c r="F7" s="20"/>
      <c r="G7" s="21">
        <v>0</v>
      </c>
      <c r="H7" s="22"/>
      <c r="I7" s="22"/>
    </row>
    <row r="8" spans="1:7" ht="12.75">
      <c r="A8" s="13" t="s">
        <v>9</v>
      </c>
      <c r="B8" s="15"/>
      <c r="C8" s="184"/>
      <c r="D8" s="185"/>
      <c r="E8" s="16" t="s">
        <v>10</v>
      </c>
      <c r="F8" s="15"/>
      <c r="G8" s="23">
        <f>IF(PocetMJ=0,,ROUND((F30+F32)/PocetMJ,1))</f>
        <v>0</v>
      </c>
    </row>
    <row r="9" spans="1:7" ht="12.75">
      <c r="A9" s="24" t="s">
        <v>11</v>
      </c>
      <c r="B9" s="25"/>
      <c r="C9" s="25"/>
      <c r="D9" s="25"/>
      <c r="E9" s="26" t="s">
        <v>12</v>
      </c>
      <c r="F9" s="25"/>
      <c r="G9" s="27"/>
    </row>
    <row r="10" spans="1:57" ht="12.75">
      <c r="A10" s="28" t="s">
        <v>13</v>
      </c>
      <c r="B10" s="11"/>
      <c r="C10" s="11"/>
      <c r="D10" s="11"/>
      <c r="E10" s="29" t="s">
        <v>14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86"/>
      <c r="F11" s="187"/>
      <c r="G11" s="188"/>
    </row>
    <row r="12" spans="1:7" ht="28.5" customHeight="1" thickBot="1">
      <c r="A12" s="31" t="s">
        <v>15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16</v>
      </c>
      <c r="B13" s="36"/>
      <c r="C13" s="37"/>
      <c r="D13" s="38" t="s">
        <v>17</v>
      </c>
      <c r="E13" s="39"/>
      <c r="F13" s="39"/>
      <c r="G13" s="37"/>
    </row>
    <row r="14" spans="1:7" ht="15.75" customHeight="1">
      <c r="A14" s="40"/>
      <c r="B14" s="41" t="s">
        <v>18</v>
      </c>
      <c r="C14" s="42">
        <f>Dodavka</f>
        <v>0</v>
      </c>
      <c r="D14" s="43" t="str">
        <f>Rekapitulace!A22</f>
        <v>Dopravně inženýrská opatření</v>
      </c>
      <c r="E14" s="44"/>
      <c r="F14" s="45"/>
      <c r="G14" s="42">
        <f>Rekapitulace!I22</f>
        <v>0</v>
      </c>
    </row>
    <row r="15" spans="1:7" ht="15.75" customHeight="1">
      <c r="A15" s="40" t="s">
        <v>19</v>
      </c>
      <c r="B15" s="41" t="s">
        <v>20</v>
      </c>
      <c r="C15" s="42">
        <f>Mont</f>
        <v>0</v>
      </c>
      <c r="D15" s="24" t="str">
        <f>Rekapitulace!A23</f>
        <v>Vytyčení podzemních inženýrských sítí</v>
      </c>
      <c r="E15" s="46"/>
      <c r="F15" s="47"/>
      <c r="G15" s="42">
        <f>Rekapitulace!I23</f>
        <v>0</v>
      </c>
    </row>
    <row r="16" spans="1:7" ht="15.75" customHeight="1">
      <c r="A16" s="40" t="s">
        <v>21</v>
      </c>
      <c r="B16" s="41" t="s">
        <v>22</v>
      </c>
      <c r="C16" s="42">
        <f>HSV</f>
        <v>0</v>
      </c>
      <c r="D16" s="24" t="str">
        <f>Rekapitulace!A24</f>
        <v>Zařízení staveniště</v>
      </c>
      <c r="E16" s="46"/>
      <c r="F16" s="47"/>
      <c r="G16" s="42">
        <f>Rekapitulace!I24</f>
        <v>0</v>
      </c>
    </row>
    <row r="17" spans="1:7" ht="15.75" customHeight="1">
      <c r="A17" s="48" t="s">
        <v>23</v>
      </c>
      <c r="B17" s="41" t="s">
        <v>24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25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26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27</v>
      </c>
      <c r="B21" s="11"/>
      <c r="C21" s="42">
        <f>C18+C20</f>
        <v>0</v>
      </c>
      <c r="D21" s="24" t="s">
        <v>28</v>
      </c>
      <c r="E21" s="46"/>
      <c r="F21" s="47"/>
      <c r="G21" s="42">
        <f>G22-SUM(G14:G20)</f>
        <v>0</v>
      </c>
    </row>
    <row r="22" spans="1:7" ht="15.75" customHeight="1" thickBot="1">
      <c r="A22" s="24" t="s">
        <v>29</v>
      </c>
      <c r="B22" s="25"/>
      <c r="C22" s="51">
        <f>C21+G22</f>
        <v>0</v>
      </c>
      <c r="D22" s="52" t="s">
        <v>30</v>
      </c>
      <c r="E22" s="53"/>
      <c r="F22" s="54"/>
      <c r="G22" s="42">
        <f>VRN</f>
        <v>0</v>
      </c>
    </row>
    <row r="23" spans="1:7" ht="12.75">
      <c r="A23" s="3" t="s">
        <v>31</v>
      </c>
      <c r="B23" s="5"/>
      <c r="C23" s="55" t="s">
        <v>32</v>
      </c>
      <c r="D23" s="5"/>
      <c r="E23" s="55" t="s">
        <v>33</v>
      </c>
      <c r="F23" s="5"/>
      <c r="G23" s="6"/>
    </row>
    <row r="24" spans="1:7" ht="12.75">
      <c r="A24" s="13"/>
      <c r="B24" s="15"/>
      <c r="C24" s="16" t="s">
        <v>34</v>
      </c>
      <c r="D24" s="15"/>
      <c r="E24" s="16" t="s">
        <v>34</v>
      </c>
      <c r="F24" s="15"/>
      <c r="G24" s="17"/>
    </row>
    <row r="25" spans="1:7" ht="12.75">
      <c r="A25" s="28" t="s">
        <v>35</v>
      </c>
      <c r="B25" s="56"/>
      <c r="C25" s="29" t="s">
        <v>35</v>
      </c>
      <c r="D25" s="11"/>
      <c r="E25" s="29" t="s">
        <v>35</v>
      </c>
      <c r="F25" s="11"/>
      <c r="G25" s="12"/>
    </row>
    <row r="26" spans="1:7" ht="12.75">
      <c r="A26" s="28"/>
      <c r="B26" s="57"/>
      <c r="C26" s="29" t="s">
        <v>36</v>
      </c>
      <c r="D26" s="11"/>
      <c r="E26" s="29" t="s">
        <v>37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38</v>
      </c>
      <c r="B29" s="15"/>
      <c r="C29" s="58">
        <v>0</v>
      </c>
      <c r="D29" s="15" t="s">
        <v>39</v>
      </c>
      <c r="E29" s="16"/>
      <c r="F29" s="59">
        <v>0</v>
      </c>
      <c r="G29" s="17"/>
    </row>
    <row r="30" spans="1:7" ht="12.75">
      <c r="A30" s="13" t="s">
        <v>38</v>
      </c>
      <c r="B30" s="15"/>
      <c r="C30" s="58">
        <v>15</v>
      </c>
      <c r="D30" s="15" t="s">
        <v>39</v>
      </c>
      <c r="E30" s="16"/>
      <c r="F30" s="59">
        <v>0</v>
      </c>
      <c r="G30" s="17"/>
    </row>
    <row r="31" spans="1:7" ht="12.75">
      <c r="A31" s="13" t="s">
        <v>40</v>
      </c>
      <c r="B31" s="15"/>
      <c r="C31" s="58">
        <v>15</v>
      </c>
      <c r="D31" s="15" t="s">
        <v>39</v>
      </c>
      <c r="E31" s="16"/>
      <c r="F31" s="60">
        <f>ROUND(PRODUCT(F30,C31/100),0)</f>
        <v>0</v>
      </c>
      <c r="G31" s="27"/>
    </row>
    <row r="32" spans="1:7" ht="12.75">
      <c r="A32" s="13" t="s">
        <v>38</v>
      </c>
      <c r="B32" s="15"/>
      <c r="C32" s="58">
        <v>21</v>
      </c>
      <c r="D32" s="15" t="s">
        <v>39</v>
      </c>
      <c r="E32" s="16"/>
      <c r="F32" s="59">
        <v>0</v>
      </c>
      <c r="G32" s="17"/>
    </row>
    <row r="33" spans="1:7" ht="12.75">
      <c r="A33" s="13" t="s">
        <v>40</v>
      </c>
      <c r="B33" s="15"/>
      <c r="C33" s="58">
        <v>21</v>
      </c>
      <c r="D33" s="15" t="s">
        <v>39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41</v>
      </c>
      <c r="B34" s="62"/>
      <c r="C34" s="62"/>
      <c r="D34" s="62"/>
      <c r="E34" s="63"/>
      <c r="F34" s="64">
        <f>ROUND(SUM(F30:F33),0)</f>
        <v>0</v>
      </c>
      <c r="G34" s="65"/>
    </row>
    <row r="36" spans="1:8" ht="12.75">
      <c r="A36" s="67" t="s">
        <v>42</v>
      </c>
      <c r="B36" s="67"/>
      <c r="C36" s="67"/>
      <c r="D36" s="67"/>
      <c r="E36" s="67"/>
      <c r="F36" s="67"/>
      <c r="G36" s="67"/>
      <c r="H36" t="s">
        <v>3</v>
      </c>
    </row>
    <row r="37" spans="1:8" ht="14.25" customHeight="1">
      <c r="A37" s="67"/>
      <c r="B37" s="183"/>
      <c r="C37" s="183"/>
      <c r="D37" s="183"/>
      <c r="E37" s="183"/>
      <c r="F37" s="183"/>
      <c r="G37" s="183"/>
      <c r="H37" t="s">
        <v>3</v>
      </c>
    </row>
    <row r="38" spans="1:8" ht="12.75" customHeight="1">
      <c r="A38" s="68"/>
      <c r="B38" s="183"/>
      <c r="C38" s="183"/>
      <c r="D38" s="183"/>
      <c r="E38" s="183"/>
      <c r="F38" s="183"/>
      <c r="G38" s="183"/>
      <c r="H38" t="s">
        <v>3</v>
      </c>
    </row>
    <row r="39" spans="1:8" ht="12.75">
      <c r="A39" s="68"/>
      <c r="B39" s="183"/>
      <c r="C39" s="183"/>
      <c r="D39" s="183"/>
      <c r="E39" s="183"/>
      <c r="F39" s="183"/>
      <c r="G39" s="183"/>
      <c r="H39" t="s">
        <v>3</v>
      </c>
    </row>
    <row r="40" spans="1:8" ht="12.75">
      <c r="A40" s="68"/>
      <c r="B40" s="183"/>
      <c r="C40" s="183"/>
      <c r="D40" s="183"/>
      <c r="E40" s="183"/>
      <c r="F40" s="183"/>
      <c r="G40" s="183"/>
      <c r="H40" t="s">
        <v>3</v>
      </c>
    </row>
    <row r="41" spans="1:8" ht="12.75">
      <c r="A41" s="68"/>
      <c r="B41" s="183"/>
      <c r="C41" s="183"/>
      <c r="D41" s="183"/>
      <c r="E41" s="183"/>
      <c r="F41" s="183"/>
      <c r="G41" s="183"/>
      <c r="H41" t="s">
        <v>3</v>
      </c>
    </row>
    <row r="42" spans="1:8" ht="12.75">
      <c r="A42" s="68"/>
      <c r="B42" s="183"/>
      <c r="C42" s="183"/>
      <c r="D42" s="183"/>
      <c r="E42" s="183"/>
      <c r="F42" s="183"/>
      <c r="G42" s="183"/>
      <c r="H42" t="s">
        <v>3</v>
      </c>
    </row>
    <row r="43" spans="1:8" ht="12.75">
      <c r="A43" s="68"/>
      <c r="B43" s="183"/>
      <c r="C43" s="183"/>
      <c r="D43" s="183"/>
      <c r="E43" s="183"/>
      <c r="F43" s="183"/>
      <c r="G43" s="183"/>
      <c r="H43" t="s">
        <v>3</v>
      </c>
    </row>
    <row r="44" spans="1:8" ht="12.75">
      <c r="A44" s="68"/>
      <c r="B44" s="183"/>
      <c r="C44" s="183"/>
      <c r="D44" s="183"/>
      <c r="E44" s="183"/>
      <c r="F44" s="183"/>
      <c r="G44" s="183"/>
      <c r="H44" t="s">
        <v>3</v>
      </c>
    </row>
    <row r="45" spans="1:8" ht="3" customHeight="1">
      <c r="A45" s="68"/>
      <c r="B45" s="183"/>
      <c r="C45" s="183"/>
      <c r="D45" s="183"/>
      <c r="E45" s="183"/>
      <c r="F45" s="183"/>
      <c r="G45" s="183"/>
      <c r="H45" t="s">
        <v>3</v>
      </c>
    </row>
    <row r="46" spans="2:7" ht="12.75">
      <c r="B46" s="182"/>
      <c r="C46" s="182"/>
      <c r="D46" s="182"/>
      <c r="E46" s="182"/>
      <c r="F46" s="182"/>
      <c r="G46" s="182"/>
    </row>
    <row r="47" spans="2:7" ht="12.75">
      <c r="B47" s="182"/>
      <c r="C47" s="182"/>
      <c r="D47" s="182"/>
      <c r="E47" s="182"/>
      <c r="F47" s="182"/>
      <c r="G47" s="182"/>
    </row>
    <row r="48" spans="2:7" ht="12.75">
      <c r="B48" s="182"/>
      <c r="C48" s="182"/>
      <c r="D48" s="182"/>
      <c r="E48" s="182"/>
      <c r="F48" s="182"/>
      <c r="G48" s="182"/>
    </row>
    <row r="49" spans="2:7" ht="12.75">
      <c r="B49" s="182"/>
      <c r="C49" s="182"/>
      <c r="D49" s="182"/>
      <c r="E49" s="182"/>
      <c r="F49" s="182"/>
      <c r="G49" s="182"/>
    </row>
    <row r="50" spans="2:7" ht="12.75">
      <c r="B50" s="182"/>
      <c r="C50" s="182"/>
      <c r="D50" s="182"/>
      <c r="E50" s="182"/>
      <c r="F50" s="182"/>
      <c r="G50" s="182"/>
    </row>
    <row r="51" spans="2:7" ht="12.75">
      <c r="B51" s="182"/>
      <c r="C51" s="182"/>
      <c r="D51" s="182"/>
      <c r="E51" s="182"/>
      <c r="F51" s="182"/>
      <c r="G51" s="182"/>
    </row>
    <row r="52" spans="2:7" ht="12.75">
      <c r="B52" s="182"/>
      <c r="C52" s="182"/>
      <c r="D52" s="182"/>
      <c r="E52" s="182"/>
      <c r="F52" s="182"/>
      <c r="G52" s="182"/>
    </row>
    <row r="53" spans="2:7" ht="12.75">
      <c r="B53" s="182"/>
      <c r="C53" s="182"/>
      <c r="D53" s="182"/>
      <c r="E53" s="182"/>
      <c r="F53" s="182"/>
      <c r="G53" s="182"/>
    </row>
    <row r="54" spans="2:7" ht="12.75">
      <c r="B54" s="182"/>
      <c r="C54" s="182"/>
      <c r="D54" s="182"/>
      <c r="E54" s="182"/>
      <c r="F54" s="182"/>
      <c r="G54" s="182"/>
    </row>
    <row r="55" spans="2:7" ht="12.75">
      <c r="B55" s="182"/>
      <c r="C55" s="182"/>
      <c r="D55" s="182"/>
      <c r="E55" s="182"/>
      <c r="F55" s="182"/>
      <c r="G55" s="182"/>
    </row>
  </sheetData>
  <sheetProtection/>
  <mergeCells count="14">
    <mergeCell ref="B54:G54"/>
    <mergeCell ref="B55:G55"/>
    <mergeCell ref="B49:G49"/>
    <mergeCell ref="B50:G50"/>
    <mergeCell ref="B51:G51"/>
    <mergeCell ref="B52:G52"/>
    <mergeCell ref="C7:D7"/>
    <mergeCell ref="C8:D8"/>
    <mergeCell ref="E11:G11"/>
    <mergeCell ref="B46:G46"/>
    <mergeCell ref="B47:G47"/>
    <mergeCell ref="B48:G48"/>
    <mergeCell ref="B37:G45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1" t="s">
        <v>4</v>
      </c>
      <c r="B1" s="192"/>
      <c r="C1" s="69" t="str">
        <f>CONCATENATE(cislostavby," ",nazevstavby)</f>
        <v> SO 101</v>
      </c>
      <c r="D1" s="70"/>
      <c r="E1" s="71"/>
      <c r="F1" s="70"/>
      <c r="G1" s="72"/>
      <c r="H1" s="73"/>
      <c r="I1" s="74"/>
    </row>
    <row r="2" spans="1:9" ht="13.5" thickBot="1">
      <c r="A2" s="193" t="s">
        <v>0</v>
      </c>
      <c r="B2" s="194"/>
      <c r="C2" s="75" t="str">
        <f>CONCATENATE(cisloobjektu," ",nazevobjektu)</f>
        <v> Komunikace pro pěší K posvátnému v Bernarticích</v>
      </c>
      <c r="D2" s="76"/>
      <c r="E2" s="77"/>
      <c r="F2" s="76"/>
      <c r="G2" s="195"/>
      <c r="H2" s="195"/>
      <c r="I2" s="196"/>
    </row>
    <row r="3" ht="13.5" thickTop="1">
      <c r="F3" s="11"/>
    </row>
    <row r="4" spans="1:9" ht="19.5" customHeight="1">
      <c r="A4" s="78" t="s">
        <v>43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44</v>
      </c>
      <c r="C6" s="81"/>
      <c r="D6" s="82"/>
      <c r="E6" s="83" t="s">
        <v>45</v>
      </c>
      <c r="F6" s="84" t="s">
        <v>46</v>
      </c>
      <c r="G6" s="84" t="s">
        <v>47</v>
      </c>
      <c r="H6" s="84" t="s">
        <v>48</v>
      </c>
      <c r="I6" s="85" t="s">
        <v>26</v>
      </c>
    </row>
    <row r="7" spans="1:9" s="11" customFormat="1" ht="12.75">
      <c r="A7" s="177" t="str">
        <f>Položky!B7</f>
        <v>1</v>
      </c>
      <c r="B7" s="86" t="str">
        <f>Položky!C7</f>
        <v>Zemní práce</v>
      </c>
      <c r="C7" s="87"/>
      <c r="D7" s="88"/>
      <c r="E7" s="178">
        <f>Položky!BA50</f>
        <v>0</v>
      </c>
      <c r="F7" s="179">
        <f>Položky!BB50</f>
        <v>0</v>
      </c>
      <c r="G7" s="179">
        <f>Položky!BC50</f>
        <v>0</v>
      </c>
      <c r="H7" s="179">
        <f>Položky!BD50</f>
        <v>0</v>
      </c>
      <c r="I7" s="180">
        <f>Položky!BE50</f>
        <v>0</v>
      </c>
    </row>
    <row r="8" spans="1:9" s="11" customFormat="1" ht="12.75">
      <c r="A8" s="177" t="str">
        <f>Položky!B51</f>
        <v>2</v>
      </c>
      <c r="B8" s="86" t="str">
        <f>Položky!C51</f>
        <v>Základy,zvláštní zakládání</v>
      </c>
      <c r="C8" s="87"/>
      <c r="D8" s="88"/>
      <c r="E8" s="178">
        <f>Položky!BA61</f>
        <v>0</v>
      </c>
      <c r="F8" s="179">
        <f>Položky!BB61</f>
        <v>0</v>
      </c>
      <c r="G8" s="179">
        <f>Položky!BC61</f>
        <v>0</v>
      </c>
      <c r="H8" s="179">
        <f>Položky!BD61</f>
        <v>0</v>
      </c>
      <c r="I8" s="180">
        <f>Položky!BE61</f>
        <v>0</v>
      </c>
    </row>
    <row r="9" spans="1:9" s="11" customFormat="1" ht="12.75">
      <c r="A9" s="177" t="str">
        <f>Položky!B62</f>
        <v>5</v>
      </c>
      <c r="B9" s="86" t="str">
        <f>Položky!C62</f>
        <v>Komunikace</v>
      </c>
      <c r="C9" s="87"/>
      <c r="D9" s="88"/>
      <c r="E9" s="178">
        <f>Položky!BA93</f>
        <v>0</v>
      </c>
      <c r="F9" s="179">
        <f>Položky!BB93</f>
        <v>0</v>
      </c>
      <c r="G9" s="179">
        <f>Položky!BC93</f>
        <v>0</v>
      </c>
      <c r="H9" s="179">
        <f>Položky!BD93</f>
        <v>0</v>
      </c>
      <c r="I9" s="180">
        <f>Položky!BE93</f>
        <v>0</v>
      </c>
    </row>
    <row r="10" spans="1:9" s="11" customFormat="1" ht="12.75">
      <c r="A10" s="177" t="str">
        <f>Položky!B94</f>
        <v>8</v>
      </c>
      <c r="B10" s="86" t="str">
        <f>Položky!C94</f>
        <v>Trubní vedení</v>
      </c>
      <c r="C10" s="87"/>
      <c r="D10" s="88"/>
      <c r="E10" s="178">
        <f>Položky!BA97</f>
        <v>0</v>
      </c>
      <c r="F10" s="179">
        <f>Položky!BB97</f>
        <v>0</v>
      </c>
      <c r="G10" s="179">
        <f>Položky!BC97</f>
        <v>0</v>
      </c>
      <c r="H10" s="179">
        <f>Položky!BD97</f>
        <v>0</v>
      </c>
      <c r="I10" s="180">
        <f>Položky!BE97</f>
        <v>0</v>
      </c>
    </row>
    <row r="11" spans="1:9" s="11" customFormat="1" ht="12.75">
      <c r="A11" s="177" t="str">
        <f>Položky!B98</f>
        <v>91</v>
      </c>
      <c r="B11" s="86" t="str">
        <f>Položky!C98</f>
        <v>Doplňující práce na komunikaci</v>
      </c>
      <c r="C11" s="87"/>
      <c r="D11" s="88"/>
      <c r="E11" s="178">
        <f>Položky!BA120</f>
        <v>0</v>
      </c>
      <c r="F11" s="179">
        <f>Položky!BB120</f>
        <v>0</v>
      </c>
      <c r="G11" s="179">
        <f>Položky!BC120</f>
        <v>0</v>
      </c>
      <c r="H11" s="179">
        <f>Položky!BD120</f>
        <v>0</v>
      </c>
      <c r="I11" s="180">
        <f>Položky!BE120</f>
        <v>0</v>
      </c>
    </row>
    <row r="12" spans="1:9" s="11" customFormat="1" ht="12.75">
      <c r="A12" s="177" t="str">
        <f>Položky!B121</f>
        <v>96</v>
      </c>
      <c r="B12" s="86" t="str">
        <f>Položky!C121</f>
        <v>Bourání konstrukcí</v>
      </c>
      <c r="C12" s="87"/>
      <c r="D12" s="88"/>
      <c r="E12" s="178">
        <f>Položky!BA128</f>
        <v>0</v>
      </c>
      <c r="F12" s="179">
        <f>Položky!BB128</f>
        <v>0</v>
      </c>
      <c r="G12" s="179">
        <f>Položky!BC128</f>
        <v>0</v>
      </c>
      <c r="H12" s="179">
        <f>Položky!BD128</f>
        <v>0</v>
      </c>
      <c r="I12" s="180">
        <f>Položky!BE128</f>
        <v>0</v>
      </c>
    </row>
    <row r="13" spans="1:9" s="11" customFormat="1" ht="12.75">
      <c r="A13" s="177" t="str">
        <f>Položky!B129</f>
        <v>97</v>
      </c>
      <c r="B13" s="86" t="str">
        <f>Položky!C129</f>
        <v>Prorážení otvorů</v>
      </c>
      <c r="C13" s="87"/>
      <c r="D13" s="88"/>
      <c r="E13" s="178">
        <f>Položky!BA150</f>
        <v>0</v>
      </c>
      <c r="F13" s="179">
        <f>Položky!BB150</f>
        <v>0</v>
      </c>
      <c r="G13" s="179">
        <f>Položky!BC150</f>
        <v>0</v>
      </c>
      <c r="H13" s="179">
        <f>Položky!BD150</f>
        <v>0</v>
      </c>
      <c r="I13" s="180">
        <f>Položky!BE150</f>
        <v>0</v>
      </c>
    </row>
    <row r="14" spans="1:9" s="11" customFormat="1" ht="12.75">
      <c r="A14" s="177" t="str">
        <f>Položky!B151</f>
        <v>99</v>
      </c>
      <c r="B14" s="86" t="str">
        <f>Položky!C151</f>
        <v>Staveništní přesun hmot</v>
      </c>
      <c r="C14" s="87"/>
      <c r="D14" s="88"/>
      <c r="E14" s="178">
        <f>Položky!BA156</f>
        <v>0</v>
      </c>
      <c r="F14" s="179">
        <f>Položky!BB156</f>
        <v>0</v>
      </c>
      <c r="G14" s="179">
        <f>Položky!BC156</f>
        <v>0</v>
      </c>
      <c r="H14" s="179">
        <f>Položky!BD156</f>
        <v>0</v>
      </c>
      <c r="I14" s="180">
        <f>Položky!BE156</f>
        <v>0</v>
      </c>
    </row>
    <row r="15" spans="1:9" s="11" customFormat="1" ht="12.75">
      <c r="A15" s="177" t="str">
        <f>Položky!B157</f>
        <v>M21</v>
      </c>
      <c r="B15" s="86" t="str">
        <f>Položky!C157</f>
        <v>Elektromontáže</v>
      </c>
      <c r="C15" s="87"/>
      <c r="D15" s="88"/>
      <c r="E15" s="178">
        <f>Položky!BA160</f>
        <v>0</v>
      </c>
      <c r="F15" s="179">
        <f>Položky!BB160</f>
        <v>0</v>
      </c>
      <c r="G15" s="179">
        <f>Položky!BC160</f>
        <v>0</v>
      </c>
      <c r="H15" s="179">
        <f>Položky!BD160</f>
        <v>0</v>
      </c>
      <c r="I15" s="180">
        <f>Položky!BE160</f>
        <v>0</v>
      </c>
    </row>
    <row r="16" spans="1:9" s="11" customFormat="1" ht="13.5" thickBot="1">
      <c r="A16" s="177" t="str">
        <f>Položky!B161</f>
        <v>M22</v>
      </c>
      <c r="B16" s="86" t="str">
        <f>Položky!C161</f>
        <v>Montáž sdělovací a zabezp.tech</v>
      </c>
      <c r="C16" s="87"/>
      <c r="D16" s="88"/>
      <c r="E16" s="178">
        <f>Položky!BA164</f>
        <v>0</v>
      </c>
      <c r="F16" s="179">
        <f>Položky!BB164</f>
        <v>0</v>
      </c>
      <c r="G16" s="179">
        <f>Položky!BC164</f>
        <v>0</v>
      </c>
      <c r="H16" s="179">
        <f>Položky!BD164</f>
        <v>0</v>
      </c>
      <c r="I16" s="180">
        <f>Položky!BE164</f>
        <v>0</v>
      </c>
    </row>
    <row r="17" spans="1:9" s="94" customFormat="1" ht="13.5" thickBot="1">
      <c r="A17" s="89"/>
      <c r="B17" s="81" t="s">
        <v>49</v>
      </c>
      <c r="C17" s="81"/>
      <c r="D17" s="90"/>
      <c r="E17" s="91">
        <f>SUM(E7:E16)</f>
        <v>0</v>
      </c>
      <c r="F17" s="92">
        <f>SUM(F7:F16)</f>
        <v>0</v>
      </c>
      <c r="G17" s="92">
        <f>SUM(G7:G16)</f>
        <v>0</v>
      </c>
      <c r="H17" s="92">
        <f>SUM(H7:H16)</f>
        <v>0</v>
      </c>
      <c r="I17" s="93">
        <f>SUM(I7:I16)</f>
        <v>0</v>
      </c>
    </row>
    <row r="18" spans="1:9" ht="12.75">
      <c r="A18" s="87"/>
      <c r="B18" s="87"/>
      <c r="C18" s="87"/>
      <c r="D18" s="87"/>
      <c r="E18" s="87"/>
      <c r="F18" s="87"/>
      <c r="G18" s="87"/>
      <c r="H18" s="87"/>
      <c r="I18" s="87"/>
    </row>
    <row r="19" spans="1:57" ht="19.5" customHeight="1">
      <c r="A19" s="95" t="s">
        <v>50</v>
      </c>
      <c r="B19" s="95"/>
      <c r="C19" s="95"/>
      <c r="D19" s="95"/>
      <c r="E19" s="95"/>
      <c r="F19" s="95"/>
      <c r="G19" s="96"/>
      <c r="H19" s="95"/>
      <c r="I19" s="95"/>
      <c r="BA19" s="30"/>
      <c r="BB19" s="30"/>
      <c r="BC19" s="30"/>
      <c r="BD19" s="30"/>
      <c r="BE19" s="30"/>
    </row>
    <row r="20" spans="1:9" ht="13.5" thickBot="1">
      <c r="A20" s="97"/>
      <c r="B20" s="97"/>
      <c r="C20" s="97"/>
      <c r="D20" s="97"/>
      <c r="E20" s="97"/>
      <c r="F20" s="97"/>
      <c r="G20" s="97"/>
      <c r="H20" s="97"/>
      <c r="I20" s="97"/>
    </row>
    <row r="21" spans="1:9" ht="12.75">
      <c r="A21" s="98" t="s">
        <v>51</v>
      </c>
      <c r="B21" s="99"/>
      <c r="C21" s="99"/>
      <c r="D21" s="100"/>
      <c r="E21" s="101" t="s">
        <v>52</v>
      </c>
      <c r="F21" s="102" t="s">
        <v>53</v>
      </c>
      <c r="G21" s="103" t="s">
        <v>54</v>
      </c>
      <c r="H21" s="104"/>
      <c r="I21" s="105" t="s">
        <v>52</v>
      </c>
    </row>
    <row r="22" spans="1:53" ht="12.75">
      <c r="A22" s="106" t="s">
        <v>252</v>
      </c>
      <c r="B22" s="107"/>
      <c r="C22" s="107"/>
      <c r="D22" s="108"/>
      <c r="E22" s="109"/>
      <c r="F22" s="110">
        <v>0</v>
      </c>
      <c r="G22" s="111">
        <f>CHOOSE(BA22+1,HSV+PSV,HSV+PSV+Mont,HSV+PSV+Dodavka+Mont,HSV,PSV,Mont,Dodavka,Mont+Dodavka,0)</f>
        <v>0</v>
      </c>
      <c r="H22" s="112"/>
      <c r="I22" s="113">
        <f>E22+F22*G22/100</f>
        <v>0</v>
      </c>
      <c r="BA22">
        <v>0</v>
      </c>
    </row>
    <row r="23" spans="1:53" ht="12.75">
      <c r="A23" s="106" t="s">
        <v>253</v>
      </c>
      <c r="B23" s="107"/>
      <c r="C23" s="107"/>
      <c r="D23" s="108"/>
      <c r="E23" s="109"/>
      <c r="F23" s="110">
        <v>0</v>
      </c>
      <c r="G23" s="111">
        <f>CHOOSE(BA23+1,HSV+PSV,HSV+PSV+Mont,HSV+PSV+Dodavka+Mont,HSV,PSV,Mont,Dodavka,Mont+Dodavka,0)</f>
        <v>0</v>
      </c>
      <c r="H23" s="112"/>
      <c r="I23" s="113">
        <f>E23+F23*G23/100</f>
        <v>0</v>
      </c>
      <c r="BA23">
        <v>0</v>
      </c>
    </row>
    <row r="24" spans="1:53" ht="12.75">
      <c r="A24" s="106" t="s">
        <v>254</v>
      </c>
      <c r="B24" s="107"/>
      <c r="C24" s="107"/>
      <c r="D24" s="108"/>
      <c r="E24" s="109"/>
      <c r="F24" s="110">
        <v>0</v>
      </c>
      <c r="G24" s="111">
        <f>CHOOSE(BA24+1,HSV+PSV,HSV+PSV+Mont,HSV+PSV+Dodavka+Mont,HSV,PSV,Mont,Dodavka,Mont+Dodavka,0)</f>
        <v>0</v>
      </c>
      <c r="H24" s="112"/>
      <c r="I24" s="113">
        <f>E24+F24*G24/100</f>
        <v>0</v>
      </c>
      <c r="BA24">
        <v>0</v>
      </c>
    </row>
    <row r="25" spans="1:9" ht="13.5" thickBot="1">
      <c r="A25" s="114"/>
      <c r="B25" s="115" t="s">
        <v>55</v>
      </c>
      <c r="C25" s="116"/>
      <c r="D25" s="117"/>
      <c r="E25" s="118"/>
      <c r="F25" s="119"/>
      <c r="G25" s="119"/>
      <c r="H25" s="189">
        <f>SUM(I22:I24)</f>
        <v>0</v>
      </c>
      <c r="I25" s="190"/>
    </row>
    <row r="26" spans="1:9" ht="12.75">
      <c r="A26" s="97"/>
      <c r="B26" s="97"/>
      <c r="C26" s="97"/>
      <c r="D26" s="97"/>
      <c r="E26" s="97"/>
      <c r="F26" s="97"/>
      <c r="G26" s="97"/>
      <c r="H26" s="97"/>
      <c r="I26" s="97"/>
    </row>
    <row r="27" spans="2:9" ht="12.75">
      <c r="B27" s="94"/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  <row r="73" spans="6:9" ht="12.75">
      <c r="F73" s="120"/>
      <c r="G73" s="121"/>
      <c r="H73" s="121"/>
      <c r="I73" s="122"/>
    </row>
    <row r="74" spans="6:9" ht="12.75">
      <c r="F74" s="120"/>
      <c r="G74" s="121"/>
      <c r="H74" s="121"/>
      <c r="I74" s="122"/>
    </row>
    <row r="75" spans="6:9" ht="12.75">
      <c r="F75" s="120"/>
      <c r="G75" s="121"/>
      <c r="H75" s="121"/>
      <c r="I75" s="122"/>
    </row>
    <row r="76" spans="6:9" ht="12.75">
      <c r="F76" s="120"/>
      <c r="G76" s="121"/>
      <c r="H76" s="121"/>
      <c r="I76" s="122"/>
    </row>
  </sheetData>
  <sheetProtection/>
  <mergeCells count="4">
    <mergeCell ref="H25:I25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37"/>
  <sheetViews>
    <sheetView showGridLines="0" showZeros="0" tabSelected="1" workbookViewId="0" topLeftCell="A1">
      <selection activeCell="A2" sqref="A2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71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203" t="s">
        <v>257</v>
      </c>
      <c r="B1" s="203"/>
      <c r="C1" s="203"/>
      <c r="D1" s="203"/>
      <c r="E1" s="203"/>
      <c r="F1" s="203"/>
      <c r="G1" s="203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204" t="s">
        <v>4</v>
      </c>
      <c r="B3" s="205"/>
      <c r="C3" s="128" t="str">
        <f>CONCATENATE(cislostavby," ",nazevstavby)</f>
        <v> SO 101</v>
      </c>
      <c r="D3" s="129"/>
      <c r="E3" s="130"/>
      <c r="F3" s="131">
        <f>Rekapitulace!H1</f>
        <v>0</v>
      </c>
      <c r="G3" s="132"/>
    </row>
    <row r="4" spans="1:7" ht="13.5" thickBot="1">
      <c r="A4" s="206" t="s">
        <v>0</v>
      </c>
      <c r="B4" s="207"/>
      <c r="C4" s="133" t="str">
        <f>CONCATENATE(cisloobjektu," ",nazevobjektu)</f>
        <v> Komunikace pro pěší K posvátnému v Bernarticích</v>
      </c>
      <c r="D4" s="134"/>
      <c r="E4" s="208"/>
      <c r="F4" s="208"/>
      <c r="G4" s="209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56</v>
      </c>
      <c r="B6" s="140" t="s">
        <v>57</v>
      </c>
      <c r="C6" s="140" t="s">
        <v>58</v>
      </c>
      <c r="D6" s="140" t="s">
        <v>59</v>
      </c>
      <c r="E6" s="141" t="s">
        <v>60</v>
      </c>
      <c r="F6" s="140" t="s">
        <v>61</v>
      </c>
      <c r="G6" s="142" t="s">
        <v>62</v>
      </c>
    </row>
    <row r="7" spans="1:15" ht="12.75">
      <c r="A7" s="143" t="s">
        <v>63</v>
      </c>
      <c r="B7" s="144" t="s">
        <v>64</v>
      </c>
      <c r="C7" s="145" t="s">
        <v>65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69</v>
      </c>
      <c r="C8" s="153" t="s">
        <v>70</v>
      </c>
      <c r="D8" s="154" t="s">
        <v>71</v>
      </c>
      <c r="E8" s="155">
        <v>61.72</v>
      </c>
      <c r="F8" s="155">
        <v>0</v>
      </c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</v>
      </c>
    </row>
    <row r="9" spans="1:15" ht="12.75">
      <c r="A9" s="157"/>
      <c r="B9" s="158"/>
      <c r="C9" s="197" t="s">
        <v>72</v>
      </c>
      <c r="D9" s="198"/>
      <c r="E9" s="159">
        <v>61.72</v>
      </c>
      <c r="F9" s="160"/>
      <c r="G9" s="161"/>
      <c r="M9" s="162" t="s">
        <v>72</v>
      </c>
      <c r="O9" s="150"/>
    </row>
    <row r="10" spans="1:104" ht="12.75">
      <c r="A10" s="151">
        <v>2</v>
      </c>
      <c r="B10" s="152" t="s">
        <v>73</v>
      </c>
      <c r="C10" s="153" t="s">
        <v>74</v>
      </c>
      <c r="D10" s="154" t="s">
        <v>71</v>
      </c>
      <c r="E10" s="155">
        <v>61.72</v>
      </c>
      <c r="F10" s="155">
        <v>0</v>
      </c>
      <c r="G10" s="156">
        <f>E10*F10</f>
        <v>0</v>
      </c>
      <c r="O10" s="150">
        <v>2</v>
      </c>
      <c r="AA10" s="123">
        <v>12</v>
      </c>
      <c r="AB10" s="123">
        <v>0</v>
      </c>
      <c r="AC10" s="123">
        <v>2</v>
      </c>
      <c r="AZ10" s="123">
        <v>1</v>
      </c>
      <c r="BA10" s="123">
        <f>IF(AZ10=1,G10,0)</f>
        <v>0</v>
      </c>
      <c r="BB10" s="123">
        <f>IF(AZ10=2,G10,0)</f>
        <v>0</v>
      </c>
      <c r="BC10" s="123">
        <f>IF(AZ10=3,G10,0)</f>
        <v>0</v>
      </c>
      <c r="BD10" s="123">
        <f>IF(AZ10=4,G10,0)</f>
        <v>0</v>
      </c>
      <c r="BE10" s="123">
        <f>IF(AZ10=5,G10,0)</f>
        <v>0</v>
      </c>
      <c r="CZ10" s="123">
        <v>0</v>
      </c>
    </row>
    <row r="11" spans="1:15" ht="12.75">
      <c r="A11" s="157"/>
      <c r="B11" s="158"/>
      <c r="C11" s="197" t="s">
        <v>72</v>
      </c>
      <c r="D11" s="198"/>
      <c r="E11" s="159">
        <v>61.72</v>
      </c>
      <c r="F11" s="160"/>
      <c r="G11" s="161"/>
      <c r="M11" s="162" t="s">
        <v>72</v>
      </c>
      <c r="O11" s="150"/>
    </row>
    <row r="12" spans="1:104" ht="12.75">
      <c r="A12" s="151">
        <v>3</v>
      </c>
      <c r="B12" s="152" t="s">
        <v>75</v>
      </c>
      <c r="C12" s="153" t="s">
        <v>76</v>
      </c>
      <c r="D12" s="154" t="s">
        <v>77</v>
      </c>
      <c r="E12" s="155">
        <v>3.9</v>
      </c>
      <c r="F12" s="155">
        <v>0</v>
      </c>
      <c r="G12" s="156">
        <f>E12*F12</f>
        <v>0</v>
      </c>
      <c r="O12" s="150">
        <v>2</v>
      </c>
      <c r="AA12" s="123">
        <v>12</v>
      </c>
      <c r="AB12" s="123">
        <v>0</v>
      </c>
      <c r="AC12" s="123">
        <v>3</v>
      </c>
      <c r="AZ12" s="123">
        <v>1</v>
      </c>
      <c r="BA12" s="123">
        <f>IF(AZ12=1,G12,0)</f>
        <v>0</v>
      </c>
      <c r="BB12" s="123">
        <f>IF(AZ12=2,G12,0)</f>
        <v>0</v>
      </c>
      <c r="BC12" s="123">
        <f>IF(AZ12=3,G12,0)</f>
        <v>0</v>
      </c>
      <c r="BD12" s="123">
        <f>IF(AZ12=4,G12,0)</f>
        <v>0</v>
      </c>
      <c r="BE12" s="123">
        <f>IF(AZ12=5,G12,0)</f>
        <v>0</v>
      </c>
      <c r="CZ12" s="123">
        <v>0</v>
      </c>
    </row>
    <row r="13" spans="1:15" ht="12.75">
      <c r="A13" s="157"/>
      <c r="B13" s="158"/>
      <c r="C13" s="197" t="s">
        <v>78</v>
      </c>
      <c r="D13" s="198"/>
      <c r="E13" s="159">
        <v>3.9</v>
      </c>
      <c r="F13" s="160"/>
      <c r="G13" s="161"/>
      <c r="M13" s="162" t="s">
        <v>78</v>
      </c>
      <c r="O13" s="150"/>
    </row>
    <row r="14" spans="1:104" ht="12.75">
      <c r="A14" s="151">
        <v>4</v>
      </c>
      <c r="B14" s="152" t="s">
        <v>79</v>
      </c>
      <c r="C14" s="153" t="s">
        <v>80</v>
      </c>
      <c r="D14" s="154" t="s">
        <v>81</v>
      </c>
      <c r="E14" s="155">
        <v>32.65</v>
      </c>
      <c r="F14" s="155">
        <v>0</v>
      </c>
      <c r="G14" s="156">
        <f>E14*F14</f>
        <v>0</v>
      </c>
      <c r="O14" s="150">
        <v>2</v>
      </c>
      <c r="AA14" s="123">
        <v>12</v>
      </c>
      <c r="AB14" s="123">
        <v>0</v>
      </c>
      <c r="AC14" s="123">
        <v>4</v>
      </c>
      <c r="AZ14" s="123">
        <v>1</v>
      </c>
      <c r="BA14" s="123">
        <f>IF(AZ14=1,G14,0)</f>
        <v>0</v>
      </c>
      <c r="BB14" s="123">
        <f>IF(AZ14=2,G14,0)</f>
        <v>0</v>
      </c>
      <c r="BC14" s="123">
        <f>IF(AZ14=3,G14,0)</f>
        <v>0</v>
      </c>
      <c r="BD14" s="123">
        <f>IF(AZ14=4,G14,0)</f>
        <v>0</v>
      </c>
      <c r="BE14" s="123">
        <f>IF(AZ14=5,G14,0)</f>
        <v>0</v>
      </c>
      <c r="CZ14" s="123">
        <v>0</v>
      </c>
    </row>
    <row r="15" spans="1:15" ht="12.75">
      <c r="A15" s="157"/>
      <c r="B15" s="158"/>
      <c r="C15" s="197" t="s">
        <v>82</v>
      </c>
      <c r="D15" s="198"/>
      <c r="E15" s="159">
        <v>32.65</v>
      </c>
      <c r="F15" s="160"/>
      <c r="G15" s="161"/>
      <c r="M15" s="162" t="s">
        <v>82</v>
      </c>
      <c r="O15" s="150"/>
    </row>
    <row r="16" spans="1:104" ht="12.75">
      <c r="A16" s="151">
        <v>5</v>
      </c>
      <c r="B16" s="152" t="s">
        <v>83</v>
      </c>
      <c r="C16" s="153" t="s">
        <v>84</v>
      </c>
      <c r="D16" s="154" t="s">
        <v>81</v>
      </c>
      <c r="E16" s="155">
        <v>97.31</v>
      </c>
      <c r="F16" s="155">
        <v>0</v>
      </c>
      <c r="G16" s="156">
        <f>E16*F16</f>
        <v>0</v>
      </c>
      <c r="O16" s="150">
        <v>2</v>
      </c>
      <c r="AA16" s="123">
        <v>12</v>
      </c>
      <c r="AB16" s="123">
        <v>0</v>
      </c>
      <c r="AC16" s="123">
        <v>5</v>
      </c>
      <c r="AZ16" s="123">
        <v>1</v>
      </c>
      <c r="BA16" s="123">
        <f>IF(AZ16=1,G16,0)</f>
        <v>0</v>
      </c>
      <c r="BB16" s="123">
        <f>IF(AZ16=2,G16,0)</f>
        <v>0</v>
      </c>
      <c r="BC16" s="123">
        <f>IF(AZ16=3,G16,0)</f>
        <v>0</v>
      </c>
      <c r="BD16" s="123">
        <f>IF(AZ16=4,G16,0)</f>
        <v>0</v>
      </c>
      <c r="BE16" s="123">
        <f>IF(AZ16=5,G16,0)</f>
        <v>0</v>
      </c>
      <c r="CZ16" s="123">
        <v>0</v>
      </c>
    </row>
    <row r="17" spans="1:15" ht="12.75">
      <c r="A17" s="157"/>
      <c r="B17" s="158"/>
      <c r="C17" s="197" t="s">
        <v>85</v>
      </c>
      <c r="D17" s="198"/>
      <c r="E17" s="159">
        <v>97.31</v>
      </c>
      <c r="F17" s="160"/>
      <c r="G17" s="161"/>
      <c r="M17" s="162" t="s">
        <v>85</v>
      </c>
      <c r="O17" s="150"/>
    </row>
    <row r="18" spans="1:104" ht="12.75">
      <c r="A18" s="151">
        <v>6</v>
      </c>
      <c r="B18" s="152" t="s">
        <v>86</v>
      </c>
      <c r="C18" s="153" t="s">
        <v>87</v>
      </c>
      <c r="D18" s="154" t="s">
        <v>81</v>
      </c>
      <c r="E18" s="155">
        <v>97.31</v>
      </c>
      <c r="F18" s="155">
        <v>0</v>
      </c>
      <c r="G18" s="156">
        <f>E18*F18</f>
        <v>0</v>
      </c>
      <c r="O18" s="150">
        <v>2</v>
      </c>
      <c r="AA18" s="123">
        <v>12</v>
      </c>
      <c r="AB18" s="123">
        <v>0</v>
      </c>
      <c r="AC18" s="123">
        <v>6</v>
      </c>
      <c r="AZ18" s="123">
        <v>1</v>
      </c>
      <c r="BA18" s="123">
        <f>IF(AZ18=1,G18,0)</f>
        <v>0</v>
      </c>
      <c r="BB18" s="123">
        <f>IF(AZ18=2,G18,0)</f>
        <v>0</v>
      </c>
      <c r="BC18" s="123">
        <f>IF(AZ18=3,G18,0)</f>
        <v>0</v>
      </c>
      <c r="BD18" s="123">
        <f>IF(AZ18=4,G18,0)</f>
        <v>0</v>
      </c>
      <c r="BE18" s="123">
        <f>IF(AZ18=5,G18,0)</f>
        <v>0</v>
      </c>
      <c r="CZ18" s="123">
        <v>0</v>
      </c>
    </row>
    <row r="19" spans="1:15" ht="12.75">
      <c r="A19" s="157"/>
      <c r="B19" s="158"/>
      <c r="C19" s="197" t="s">
        <v>85</v>
      </c>
      <c r="D19" s="198"/>
      <c r="E19" s="159">
        <v>97.31</v>
      </c>
      <c r="F19" s="160"/>
      <c r="G19" s="161"/>
      <c r="M19" s="162" t="s">
        <v>85</v>
      </c>
      <c r="O19" s="150"/>
    </row>
    <row r="20" spans="1:104" ht="12.75">
      <c r="A20" s="151">
        <v>7</v>
      </c>
      <c r="B20" s="152" t="s">
        <v>88</v>
      </c>
      <c r="C20" s="153" t="s">
        <v>89</v>
      </c>
      <c r="D20" s="154" t="s">
        <v>81</v>
      </c>
      <c r="E20" s="155">
        <v>110.944</v>
      </c>
      <c r="F20" s="155">
        <v>0</v>
      </c>
      <c r="G20" s="156">
        <f>E20*F20</f>
        <v>0</v>
      </c>
      <c r="O20" s="150">
        <v>2</v>
      </c>
      <c r="AA20" s="123">
        <v>12</v>
      </c>
      <c r="AB20" s="123">
        <v>0</v>
      </c>
      <c r="AC20" s="123">
        <v>7</v>
      </c>
      <c r="AZ20" s="123">
        <v>1</v>
      </c>
      <c r="BA20" s="123">
        <f>IF(AZ20=1,G20,0)</f>
        <v>0</v>
      </c>
      <c r="BB20" s="123">
        <f>IF(AZ20=2,G20,0)</f>
        <v>0</v>
      </c>
      <c r="BC20" s="123">
        <f>IF(AZ20=3,G20,0)</f>
        <v>0</v>
      </c>
      <c r="BD20" s="123">
        <f>IF(AZ20=4,G20,0)</f>
        <v>0</v>
      </c>
      <c r="BE20" s="123">
        <f>IF(AZ20=5,G20,0)</f>
        <v>0</v>
      </c>
      <c r="CZ20" s="123">
        <v>0</v>
      </c>
    </row>
    <row r="21" spans="1:15" ht="12.75">
      <c r="A21" s="157"/>
      <c r="B21" s="158"/>
      <c r="C21" s="199" t="s">
        <v>90</v>
      </c>
      <c r="D21" s="200"/>
      <c r="E21" s="200"/>
      <c r="F21" s="200"/>
      <c r="G21" s="201"/>
      <c r="O21" s="150">
        <v>3</v>
      </c>
    </row>
    <row r="22" spans="1:15" ht="12.75">
      <c r="A22" s="157"/>
      <c r="B22" s="158"/>
      <c r="C22" s="199" t="s">
        <v>91</v>
      </c>
      <c r="D22" s="200"/>
      <c r="E22" s="200"/>
      <c r="F22" s="200"/>
      <c r="G22" s="201"/>
      <c r="O22" s="150">
        <v>3</v>
      </c>
    </row>
    <row r="23" spans="1:15" ht="12.75">
      <c r="A23" s="157"/>
      <c r="B23" s="158"/>
      <c r="C23" s="197" t="s">
        <v>92</v>
      </c>
      <c r="D23" s="198"/>
      <c r="E23" s="159">
        <v>90.03</v>
      </c>
      <c r="F23" s="160"/>
      <c r="G23" s="161"/>
      <c r="M23" s="162" t="s">
        <v>92</v>
      </c>
      <c r="O23" s="150"/>
    </row>
    <row r="24" spans="1:15" ht="12.75">
      <c r="A24" s="157"/>
      <c r="B24" s="158"/>
      <c r="C24" s="197" t="s">
        <v>93</v>
      </c>
      <c r="D24" s="198"/>
      <c r="E24" s="159">
        <v>20.914</v>
      </c>
      <c r="F24" s="160"/>
      <c r="G24" s="161"/>
      <c r="M24" s="162" t="s">
        <v>93</v>
      </c>
      <c r="O24" s="150"/>
    </row>
    <row r="25" spans="1:104" ht="12.75">
      <c r="A25" s="151">
        <v>8</v>
      </c>
      <c r="B25" s="152" t="s">
        <v>94</v>
      </c>
      <c r="C25" s="153" t="s">
        <v>95</v>
      </c>
      <c r="D25" s="154" t="s">
        <v>81</v>
      </c>
      <c r="E25" s="155">
        <v>110.944</v>
      </c>
      <c r="F25" s="155">
        <v>0</v>
      </c>
      <c r="G25" s="156">
        <f>E25*F25</f>
        <v>0</v>
      </c>
      <c r="O25" s="150">
        <v>2</v>
      </c>
      <c r="AA25" s="123">
        <v>12</v>
      </c>
      <c r="AB25" s="123">
        <v>0</v>
      </c>
      <c r="AC25" s="123">
        <v>8</v>
      </c>
      <c r="AZ25" s="123">
        <v>1</v>
      </c>
      <c r="BA25" s="123">
        <f>IF(AZ25=1,G25,0)</f>
        <v>0</v>
      </c>
      <c r="BB25" s="123">
        <f>IF(AZ25=2,G25,0)</f>
        <v>0</v>
      </c>
      <c r="BC25" s="123">
        <f>IF(AZ25=3,G25,0)</f>
        <v>0</v>
      </c>
      <c r="BD25" s="123">
        <f>IF(AZ25=4,G25,0)</f>
        <v>0</v>
      </c>
      <c r="BE25" s="123">
        <f>IF(AZ25=5,G25,0)</f>
        <v>0</v>
      </c>
      <c r="CZ25" s="123">
        <v>0</v>
      </c>
    </row>
    <row r="26" spans="1:15" ht="12.75">
      <c r="A26" s="157"/>
      <c r="B26" s="158"/>
      <c r="C26" s="202">
        <v>110944</v>
      </c>
      <c r="D26" s="198"/>
      <c r="E26" s="159">
        <v>110.944</v>
      </c>
      <c r="F26" s="160"/>
      <c r="G26" s="161"/>
      <c r="M26" s="181">
        <v>110944</v>
      </c>
      <c r="O26" s="150"/>
    </row>
    <row r="27" spans="1:104" ht="12.75">
      <c r="A27" s="151">
        <v>9</v>
      </c>
      <c r="B27" s="152" t="s">
        <v>96</v>
      </c>
      <c r="C27" s="153" t="s">
        <v>97</v>
      </c>
      <c r="D27" s="154" t="s">
        <v>81</v>
      </c>
      <c r="E27" s="155">
        <v>19.016</v>
      </c>
      <c r="F27" s="155">
        <v>0</v>
      </c>
      <c r="G27" s="156">
        <f>E27*F27</f>
        <v>0</v>
      </c>
      <c r="O27" s="150">
        <v>2</v>
      </c>
      <c r="AA27" s="123">
        <v>12</v>
      </c>
      <c r="AB27" s="123">
        <v>0</v>
      </c>
      <c r="AC27" s="123">
        <v>9</v>
      </c>
      <c r="AZ27" s="123">
        <v>1</v>
      </c>
      <c r="BA27" s="123">
        <f>IF(AZ27=1,G27,0)</f>
        <v>0</v>
      </c>
      <c r="BB27" s="123">
        <f>IF(AZ27=2,G27,0)</f>
        <v>0</v>
      </c>
      <c r="BC27" s="123">
        <f>IF(AZ27=3,G27,0)</f>
        <v>0</v>
      </c>
      <c r="BD27" s="123">
        <f>IF(AZ27=4,G27,0)</f>
        <v>0</v>
      </c>
      <c r="BE27" s="123">
        <f>IF(AZ27=5,G27,0)</f>
        <v>0</v>
      </c>
      <c r="CZ27" s="123">
        <v>0</v>
      </c>
    </row>
    <row r="28" spans="1:15" ht="12.75">
      <c r="A28" s="157"/>
      <c r="B28" s="158"/>
      <c r="C28" s="199" t="s">
        <v>98</v>
      </c>
      <c r="D28" s="200"/>
      <c r="E28" s="200"/>
      <c r="F28" s="200"/>
      <c r="G28" s="201"/>
      <c r="O28" s="150">
        <v>3</v>
      </c>
    </row>
    <row r="29" spans="1:15" ht="12.75">
      <c r="A29" s="157"/>
      <c r="B29" s="158"/>
      <c r="C29" s="199" t="s">
        <v>99</v>
      </c>
      <c r="D29" s="200"/>
      <c r="E29" s="200"/>
      <c r="F29" s="200"/>
      <c r="G29" s="201"/>
      <c r="O29" s="150">
        <v>3</v>
      </c>
    </row>
    <row r="30" spans="1:15" ht="12.75">
      <c r="A30" s="157"/>
      <c r="B30" s="158"/>
      <c r="C30" s="197" t="s">
        <v>100</v>
      </c>
      <c r="D30" s="198"/>
      <c r="E30" s="159">
        <v>11.736</v>
      </c>
      <c r="F30" s="160"/>
      <c r="G30" s="161"/>
      <c r="M30" s="162" t="s">
        <v>100</v>
      </c>
      <c r="O30" s="150"/>
    </row>
    <row r="31" spans="1:15" ht="12.75">
      <c r="A31" s="157"/>
      <c r="B31" s="158"/>
      <c r="C31" s="197" t="s">
        <v>101</v>
      </c>
      <c r="D31" s="198"/>
      <c r="E31" s="159">
        <v>7.28</v>
      </c>
      <c r="F31" s="160"/>
      <c r="G31" s="161"/>
      <c r="M31" s="162" t="s">
        <v>101</v>
      </c>
      <c r="O31" s="150"/>
    </row>
    <row r="32" spans="1:104" ht="12.75">
      <c r="A32" s="151">
        <v>10</v>
      </c>
      <c r="B32" s="152" t="s">
        <v>102</v>
      </c>
      <c r="C32" s="153" t="s">
        <v>103</v>
      </c>
      <c r="D32" s="154" t="s">
        <v>81</v>
      </c>
      <c r="E32" s="155">
        <v>19.016</v>
      </c>
      <c r="F32" s="155">
        <v>0</v>
      </c>
      <c r="G32" s="156">
        <f>E32*F32</f>
        <v>0</v>
      </c>
      <c r="O32" s="150">
        <v>2</v>
      </c>
      <c r="AA32" s="123">
        <v>12</v>
      </c>
      <c r="AB32" s="123">
        <v>0</v>
      </c>
      <c r="AC32" s="123">
        <v>10</v>
      </c>
      <c r="AZ32" s="123">
        <v>1</v>
      </c>
      <c r="BA32" s="123">
        <f>IF(AZ32=1,G32,0)</f>
        <v>0</v>
      </c>
      <c r="BB32" s="123">
        <f>IF(AZ32=2,G32,0)</f>
        <v>0</v>
      </c>
      <c r="BC32" s="123">
        <f>IF(AZ32=3,G32,0)</f>
        <v>0</v>
      </c>
      <c r="BD32" s="123">
        <f>IF(AZ32=4,G32,0)</f>
        <v>0</v>
      </c>
      <c r="BE32" s="123">
        <f>IF(AZ32=5,G32,0)</f>
        <v>0</v>
      </c>
      <c r="CZ32" s="123">
        <v>0</v>
      </c>
    </row>
    <row r="33" spans="1:15" ht="12.75">
      <c r="A33" s="157"/>
      <c r="B33" s="158"/>
      <c r="C33" s="199" t="s">
        <v>98</v>
      </c>
      <c r="D33" s="200"/>
      <c r="E33" s="200"/>
      <c r="F33" s="200"/>
      <c r="G33" s="201"/>
      <c r="O33" s="150">
        <v>3</v>
      </c>
    </row>
    <row r="34" spans="1:15" ht="12.75">
      <c r="A34" s="157"/>
      <c r="B34" s="158"/>
      <c r="C34" s="199" t="s">
        <v>99</v>
      </c>
      <c r="D34" s="200"/>
      <c r="E34" s="200"/>
      <c r="F34" s="200"/>
      <c r="G34" s="201"/>
      <c r="O34" s="150">
        <v>3</v>
      </c>
    </row>
    <row r="35" spans="1:15" ht="12.75">
      <c r="A35" s="157"/>
      <c r="B35" s="158"/>
      <c r="C35" s="197" t="s">
        <v>100</v>
      </c>
      <c r="D35" s="198"/>
      <c r="E35" s="159">
        <v>11.736</v>
      </c>
      <c r="F35" s="160"/>
      <c r="G35" s="161"/>
      <c r="M35" s="162" t="s">
        <v>100</v>
      </c>
      <c r="O35" s="150"/>
    </row>
    <row r="36" spans="1:15" ht="12.75">
      <c r="A36" s="157"/>
      <c r="B36" s="158"/>
      <c r="C36" s="197" t="s">
        <v>101</v>
      </c>
      <c r="D36" s="198"/>
      <c r="E36" s="159">
        <v>7.28</v>
      </c>
      <c r="F36" s="160"/>
      <c r="G36" s="161"/>
      <c r="M36" s="162" t="s">
        <v>101</v>
      </c>
      <c r="O36" s="150"/>
    </row>
    <row r="37" spans="1:104" ht="12.75">
      <c r="A37" s="151">
        <v>11</v>
      </c>
      <c r="B37" s="152" t="s">
        <v>104</v>
      </c>
      <c r="C37" s="153" t="s">
        <v>105</v>
      </c>
      <c r="D37" s="154" t="s">
        <v>81</v>
      </c>
      <c r="E37" s="155">
        <v>7.28</v>
      </c>
      <c r="F37" s="155">
        <v>0</v>
      </c>
      <c r="G37" s="156">
        <f>E37*F37</f>
        <v>0</v>
      </c>
      <c r="O37" s="150">
        <v>2</v>
      </c>
      <c r="AA37" s="123">
        <v>12</v>
      </c>
      <c r="AB37" s="123">
        <v>0</v>
      </c>
      <c r="AC37" s="123">
        <v>11</v>
      </c>
      <c r="AZ37" s="123">
        <v>1</v>
      </c>
      <c r="BA37" s="123">
        <f>IF(AZ37=1,G37,0)</f>
        <v>0</v>
      </c>
      <c r="BB37" s="123">
        <f>IF(AZ37=2,G37,0)</f>
        <v>0</v>
      </c>
      <c r="BC37" s="123">
        <f>IF(AZ37=3,G37,0)</f>
        <v>0</v>
      </c>
      <c r="BD37" s="123">
        <f>IF(AZ37=4,G37,0)</f>
        <v>0</v>
      </c>
      <c r="BE37" s="123">
        <f>IF(AZ37=5,G37,0)</f>
        <v>0</v>
      </c>
      <c r="CZ37" s="123">
        <v>0</v>
      </c>
    </row>
    <row r="38" spans="1:15" ht="12.75">
      <c r="A38" s="157"/>
      <c r="B38" s="158"/>
      <c r="C38" s="199" t="s">
        <v>106</v>
      </c>
      <c r="D38" s="200"/>
      <c r="E38" s="200"/>
      <c r="F38" s="200"/>
      <c r="G38" s="201"/>
      <c r="O38" s="150">
        <v>3</v>
      </c>
    </row>
    <row r="39" spans="1:15" ht="12.75">
      <c r="A39" s="157"/>
      <c r="B39" s="158"/>
      <c r="C39" s="197" t="s">
        <v>101</v>
      </c>
      <c r="D39" s="198"/>
      <c r="E39" s="159">
        <v>7.28</v>
      </c>
      <c r="F39" s="160"/>
      <c r="G39" s="161"/>
      <c r="M39" s="162" t="s">
        <v>101</v>
      </c>
      <c r="O39" s="150"/>
    </row>
    <row r="40" spans="1:104" ht="12.75">
      <c r="A40" s="151">
        <v>12</v>
      </c>
      <c r="B40" s="152" t="s">
        <v>107</v>
      </c>
      <c r="C40" s="153" t="s">
        <v>108</v>
      </c>
      <c r="D40" s="154" t="s">
        <v>71</v>
      </c>
      <c r="E40" s="155">
        <v>78.24</v>
      </c>
      <c r="F40" s="155">
        <v>0</v>
      </c>
      <c r="G40" s="156">
        <f>E40*F40</f>
        <v>0</v>
      </c>
      <c r="O40" s="150">
        <v>2</v>
      </c>
      <c r="AA40" s="123">
        <v>12</v>
      </c>
      <c r="AB40" s="123">
        <v>0</v>
      </c>
      <c r="AC40" s="123">
        <v>12</v>
      </c>
      <c r="AZ40" s="123">
        <v>1</v>
      </c>
      <c r="BA40" s="123">
        <f>IF(AZ40=1,G40,0)</f>
        <v>0</v>
      </c>
      <c r="BB40" s="123">
        <f>IF(AZ40=2,G40,0)</f>
        <v>0</v>
      </c>
      <c r="BC40" s="123">
        <f>IF(AZ40=3,G40,0)</f>
        <v>0</v>
      </c>
      <c r="BD40" s="123">
        <f>IF(AZ40=4,G40,0)</f>
        <v>0</v>
      </c>
      <c r="BE40" s="123">
        <f>IF(AZ40=5,G40,0)</f>
        <v>0</v>
      </c>
      <c r="CZ40" s="123">
        <v>0</v>
      </c>
    </row>
    <row r="41" spans="1:15" ht="12.75">
      <c r="A41" s="157"/>
      <c r="B41" s="158"/>
      <c r="C41" s="197" t="s">
        <v>109</v>
      </c>
      <c r="D41" s="198"/>
      <c r="E41" s="159">
        <v>78.24</v>
      </c>
      <c r="F41" s="160"/>
      <c r="G41" s="161"/>
      <c r="M41" s="162" t="s">
        <v>109</v>
      </c>
      <c r="O41" s="150"/>
    </row>
    <row r="42" spans="1:104" ht="12.75">
      <c r="A42" s="151">
        <v>13</v>
      </c>
      <c r="B42" s="152" t="s">
        <v>110</v>
      </c>
      <c r="C42" s="153" t="s">
        <v>111</v>
      </c>
      <c r="D42" s="154" t="s">
        <v>71</v>
      </c>
      <c r="E42" s="155">
        <v>78.24</v>
      </c>
      <c r="F42" s="155">
        <v>0</v>
      </c>
      <c r="G42" s="156">
        <f>E42*F42</f>
        <v>0</v>
      </c>
      <c r="O42" s="150">
        <v>2</v>
      </c>
      <c r="AA42" s="123">
        <v>12</v>
      </c>
      <c r="AB42" s="123">
        <v>0</v>
      </c>
      <c r="AC42" s="123">
        <v>13</v>
      </c>
      <c r="AZ42" s="123">
        <v>1</v>
      </c>
      <c r="BA42" s="123">
        <f>IF(AZ42=1,G42,0)</f>
        <v>0</v>
      </c>
      <c r="BB42" s="123">
        <f>IF(AZ42=2,G42,0)</f>
        <v>0</v>
      </c>
      <c r="BC42" s="123">
        <f>IF(AZ42=3,G42,0)</f>
        <v>0</v>
      </c>
      <c r="BD42" s="123">
        <f>IF(AZ42=4,G42,0)</f>
        <v>0</v>
      </c>
      <c r="BE42" s="123">
        <f>IF(AZ42=5,G42,0)</f>
        <v>0</v>
      </c>
      <c r="CZ42" s="123">
        <v>0</v>
      </c>
    </row>
    <row r="43" spans="1:15" ht="12.75">
      <c r="A43" s="157"/>
      <c r="B43" s="158"/>
      <c r="C43" s="197" t="s">
        <v>109</v>
      </c>
      <c r="D43" s="198"/>
      <c r="E43" s="159">
        <v>78.24</v>
      </c>
      <c r="F43" s="160"/>
      <c r="G43" s="161"/>
      <c r="M43" s="162" t="s">
        <v>109</v>
      </c>
      <c r="O43" s="150"/>
    </row>
    <row r="44" spans="1:104" ht="12.75">
      <c r="A44" s="151">
        <v>14</v>
      </c>
      <c r="B44" s="152" t="s">
        <v>112</v>
      </c>
      <c r="C44" s="153" t="s">
        <v>113</v>
      </c>
      <c r="D44" s="154" t="s">
        <v>114</v>
      </c>
      <c r="E44" s="155">
        <v>2.7384</v>
      </c>
      <c r="F44" s="155">
        <v>0</v>
      </c>
      <c r="G44" s="156">
        <f>E44*F44</f>
        <v>0</v>
      </c>
      <c r="O44" s="150">
        <v>2</v>
      </c>
      <c r="AA44" s="123">
        <v>12</v>
      </c>
      <c r="AB44" s="123">
        <v>1</v>
      </c>
      <c r="AC44" s="123">
        <v>14</v>
      </c>
      <c r="AZ44" s="123">
        <v>1</v>
      </c>
      <c r="BA44" s="123">
        <f>IF(AZ44=1,G44,0)</f>
        <v>0</v>
      </c>
      <c r="BB44" s="123">
        <f>IF(AZ44=2,G44,0)</f>
        <v>0</v>
      </c>
      <c r="BC44" s="123">
        <f>IF(AZ44=3,G44,0)</f>
        <v>0</v>
      </c>
      <c r="BD44" s="123">
        <f>IF(AZ44=4,G44,0)</f>
        <v>0</v>
      </c>
      <c r="BE44" s="123">
        <f>IF(AZ44=5,G44,0)</f>
        <v>0</v>
      </c>
      <c r="CZ44" s="123">
        <v>0.001</v>
      </c>
    </row>
    <row r="45" spans="1:15" ht="12.75">
      <c r="A45" s="157"/>
      <c r="B45" s="158"/>
      <c r="C45" s="197" t="s">
        <v>115</v>
      </c>
      <c r="D45" s="198"/>
      <c r="E45" s="159">
        <v>2.7384</v>
      </c>
      <c r="F45" s="160"/>
      <c r="G45" s="161"/>
      <c r="M45" s="162" t="s">
        <v>115</v>
      </c>
      <c r="O45" s="150"/>
    </row>
    <row r="46" spans="1:104" ht="12.75">
      <c r="A46" s="151">
        <v>15</v>
      </c>
      <c r="B46" s="152" t="s">
        <v>116</v>
      </c>
      <c r="C46" s="153" t="s">
        <v>117</v>
      </c>
      <c r="D46" s="154" t="s">
        <v>71</v>
      </c>
      <c r="E46" s="155">
        <v>374.27</v>
      </c>
      <c r="F46" s="155">
        <v>0</v>
      </c>
      <c r="G46" s="156">
        <f>E46*F46</f>
        <v>0</v>
      </c>
      <c r="O46" s="150">
        <v>2</v>
      </c>
      <c r="AA46" s="123">
        <v>12</v>
      </c>
      <c r="AB46" s="123">
        <v>0</v>
      </c>
      <c r="AC46" s="123">
        <v>15</v>
      </c>
      <c r="AZ46" s="123">
        <v>1</v>
      </c>
      <c r="BA46" s="123">
        <f>IF(AZ46=1,G46,0)</f>
        <v>0</v>
      </c>
      <c r="BB46" s="123">
        <f>IF(AZ46=2,G46,0)</f>
        <v>0</v>
      </c>
      <c r="BC46" s="123">
        <f>IF(AZ46=3,G46,0)</f>
        <v>0</v>
      </c>
      <c r="BD46" s="123">
        <f>IF(AZ46=4,G46,0)</f>
        <v>0</v>
      </c>
      <c r="BE46" s="123">
        <f>IF(AZ46=5,G46,0)</f>
        <v>0</v>
      </c>
      <c r="CZ46" s="123">
        <v>0</v>
      </c>
    </row>
    <row r="47" spans="1:15" ht="12.75">
      <c r="A47" s="157"/>
      <c r="B47" s="158"/>
      <c r="C47" s="199" t="s">
        <v>118</v>
      </c>
      <c r="D47" s="200"/>
      <c r="E47" s="200"/>
      <c r="F47" s="200"/>
      <c r="G47" s="201"/>
      <c r="O47" s="150">
        <v>3</v>
      </c>
    </row>
    <row r="48" spans="1:15" ht="12.75">
      <c r="A48" s="157"/>
      <c r="B48" s="158"/>
      <c r="C48" s="197" t="s">
        <v>119</v>
      </c>
      <c r="D48" s="198"/>
      <c r="E48" s="159">
        <v>345.77</v>
      </c>
      <c r="F48" s="160"/>
      <c r="G48" s="161"/>
      <c r="M48" s="162" t="s">
        <v>119</v>
      </c>
      <c r="O48" s="150"/>
    </row>
    <row r="49" spans="1:15" ht="12.75">
      <c r="A49" s="157"/>
      <c r="B49" s="158"/>
      <c r="C49" s="197" t="s">
        <v>120</v>
      </c>
      <c r="D49" s="198"/>
      <c r="E49" s="159">
        <v>28.5</v>
      </c>
      <c r="F49" s="160"/>
      <c r="G49" s="161"/>
      <c r="M49" s="162" t="s">
        <v>120</v>
      </c>
      <c r="O49" s="150"/>
    </row>
    <row r="50" spans="1:57" ht="12.75">
      <c r="A50" s="163"/>
      <c r="B50" s="164" t="s">
        <v>67</v>
      </c>
      <c r="C50" s="165" t="str">
        <f>CONCATENATE(B7," ",C7)</f>
        <v>1 Zemní práce</v>
      </c>
      <c r="D50" s="163"/>
      <c r="E50" s="166"/>
      <c r="F50" s="166"/>
      <c r="G50" s="167">
        <f>SUM(G7:G49)</f>
        <v>0</v>
      </c>
      <c r="O50" s="150">
        <v>4</v>
      </c>
      <c r="BA50" s="168">
        <f>SUM(BA7:BA49)</f>
        <v>0</v>
      </c>
      <c r="BB50" s="168">
        <f>SUM(BB7:BB49)</f>
        <v>0</v>
      </c>
      <c r="BC50" s="168">
        <f>SUM(BC7:BC49)</f>
        <v>0</v>
      </c>
      <c r="BD50" s="168">
        <f>SUM(BD7:BD49)</f>
        <v>0</v>
      </c>
      <c r="BE50" s="168">
        <f>SUM(BE7:BE49)</f>
        <v>0</v>
      </c>
    </row>
    <row r="51" spans="1:15" ht="12.75">
      <c r="A51" s="143" t="s">
        <v>63</v>
      </c>
      <c r="B51" s="144" t="s">
        <v>121</v>
      </c>
      <c r="C51" s="145" t="s">
        <v>122</v>
      </c>
      <c r="D51" s="146"/>
      <c r="E51" s="147"/>
      <c r="F51" s="147"/>
      <c r="G51" s="148"/>
      <c r="H51" s="149"/>
      <c r="I51" s="149"/>
      <c r="O51" s="150">
        <v>1</v>
      </c>
    </row>
    <row r="52" spans="1:104" ht="12.75">
      <c r="A52" s="151">
        <v>16</v>
      </c>
      <c r="B52" s="152" t="s">
        <v>123</v>
      </c>
      <c r="C52" s="153" t="s">
        <v>124</v>
      </c>
      <c r="D52" s="154" t="s">
        <v>81</v>
      </c>
      <c r="E52" s="155">
        <v>1.02</v>
      </c>
      <c r="F52" s="155">
        <v>0</v>
      </c>
      <c r="G52" s="156">
        <f>E52*F52</f>
        <v>0</v>
      </c>
      <c r="O52" s="150">
        <v>2</v>
      </c>
      <c r="AA52" s="123">
        <v>12</v>
      </c>
      <c r="AB52" s="123">
        <v>0</v>
      </c>
      <c r="AC52" s="123">
        <v>16</v>
      </c>
      <c r="AZ52" s="123">
        <v>1</v>
      </c>
      <c r="BA52" s="123">
        <f>IF(AZ52=1,G52,0)</f>
        <v>0</v>
      </c>
      <c r="BB52" s="123">
        <f>IF(AZ52=2,G52,0)</f>
        <v>0</v>
      </c>
      <c r="BC52" s="123">
        <f>IF(AZ52=3,G52,0)</f>
        <v>0</v>
      </c>
      <c r="BD52" s="123">
        <f>IF(AZ52=4,G52,0)</f>
        <v>0</v>
      </c>
      <c r="BE52" s="123">
        <f>IF(AZ52=5,G52,0)</f>
        <v>0</v>
      </c>
      <c r="CZ52" s="123">
        <v>1.63</v>
      </c>
    </row>
    <row r="53" spans="1:15" ht="12.75">
      <c r="A53" s="157"/>
      <c r="B53" s="158"/>
      <c r="C53" s="199" t="s">
        <v>125</v>
      </c>
      <c r="D53" s="200"/>
      <c r="E53" s="200"/>
      <c r="F53" s="200"/>
      <c r="G53" s="201"/>
      <c r="O53" s="150">
        <v>3</v>
      </c>
    </row>
    <row r="54" spans="1:15" ht="12.75">
      <c r="A54" s="157"/>
      <c r="B54" s="158"/>
      <c r="C54" s="197" t="s">
        <v>126</v>
      </c>
      <c r="D54" s="198"/>
      <c r="E54" s="159">
        <v>1.02</v>
      </c>
      <c r="F54" s="160"/>
      <c r="G54" s="161"/>
      <c r="M54" s="162" t="s">
        <v>126</v>
      </c>
      <c r="O54" s="150"/>
    </row>
    <row r="55" spans="1:104" ht="12.75">
      <c r="A55" s="151">
        <v>17</v>
      </c>
      <c r="B55" s="152" t="s">
        <v>127</v>
      </c>
      <c r="C55" s="153" t="s">
        <v>128</v>
      </c>
      <c r="D55" s="154" t="s">
        <v>71</v>
      </c>
      <c r="E55" s="155">
        <v>30.72</v>
      </c>
      <c r="F55" s="155">
        <v>0</v>
      </c>
      <c r="G55" s="156">
        <f>E55*F55</f>
        <v>0</v>
      </c>
      <c r="O55" s="150">
        <v>2</v>
      </c>
      <c r="AA55" s="123">
        <v>12</v>
      </c>
      <c r="AB55" s="123">
        <v>0</v>
      </c>
      <c r="AC55" s="123">
        <v>17</v>
      </c>
      <c r="AZ55" s="123">
        <v>1</v>
      </c>
      <c r="BA55" s="123">
        <f>IF(AZ55=1,G55,0)</f>
        <v>0</v>
      </c>
      <c r="BB55" s="123">
        <f>IF(AZ55=2,G55,0)</f>
        <v>0</v>
      </c>
      <c r="BC55" s="123">
        <f>IF(AZ55=3,G55,0)</f>
        <v>0</v>
      </c>
      <c r="BD55" s="123">
        <f>IF(AZ55=4,G55,0)</f>
        <v>0</v>
      </c>
      <c r="BE55" s="123">
        <f>IF(AZ55=5,G55,0)</f>
        <v>0</v>
      </c>
      <c r="CZ55" s="123">
        <v>0.00018</v>
      </c>
    </row>
    <row r="56" spans="1:15" ht="12.75">
      <c r="A56" s="157"/>
      <c r="B56" s="158"/>
      <c r="C56" s="197" t="s">
        <v>129</v>
      </c>
      <c r="D56" s="198"/>
      <c r="E56" s="159">
        <v>14.4</v>
      </c>
      <c r="F56" s="160"/>
      <c r="G56" s="161"/>
      <c r="M56" s="162" t="s">
        <v>129</v>
      </c>
      <c r="O56" s="150"/>
    </row>
    <row r="57" spans="1:15" ht="12.75">
      <c r="A57" s="157"/>
      <c r="B57" s="158"/>
      <c r="C57" s="197" t="s">
        <v>130</v>
      </c>
      <c r="D57" s="198"/>
      <c r="E57" s="159">
        <v>16.32</v>
      </c>
      <c r="F57" s="160"/>
      <c r="G57" s="161"/>
      <c r="M57" s="162" t="s">
        <v>130</v>
      </c>
      <c r="O57" s="150"/>
    </row>
    <row r="58" spans="1:104" ht="12.75">
      <c r="A58" s="151">
        <v>18</v>
      </c>
      <c r="B58" s="152" t="s">
        <v>131</v>
      </c>
      <c r="C58" s="153" t="s">
        <v>132</v>
      </c>
      <c r="D58" s="154" t="s">
        <v>71</v>
      </c>
      <c r="E58" s="155">
        <v>33.792</v>
      </c>
      <c r="F58" s="155">
        <v>0</v>
      </c>
      <c r="G58" s="156">
        <f>E58*F58</f>
        <v>0</v>
      </c>
      <c r="O58" s="150">
        <v>2</v>
      </c>
      <c r="AA58" s="123">
        <v>12</v>
      </c>
      <c r="AB58" s="123">
        <v>1</v>
      </c>
      <c r="AC58" s="123">
        <v>18</v>
      </c>
      <c r="AZ58" s="123">
        <v>1</v>
      </c>
      <c r="BA58" s="123">
        <f>IF(AZ58=1,G58,0)</f>
        <v>0</v>
      </c>
      <c r="BB58" s="123">
        <f>IF(AZ58=2,G58,0)</f>
        <v>0</v>
      </c>
      <c r="BC58" s="123">
        <f>IF(AZ58=3,G58,0)</f>
        <v>0</v>
      </c>
      <c r="BD58" s="123">
        <f>IF(AZ58=4,G58,0)</f>
        <v>0</v>
      </c>
      <c r="BE58" s="123">
        <f>IF(AZ58=5,G58,0)</f>
        <v>0</v>
      </c>
      <c r="CZ58" s="123">
        <v>0.0003</v>
      </c>
    </row>
    <row r="59" spans="1:15" ht="12.75">
      <c r="A59" s="157"/>
      <c r="B59" s="158"/>
      <c r="C59" s="199" t="s">
        <v>133</v>
      </c>
      <c r="D59" s="200"/>
      <c r="E59" s="200"/>
      <c r="F59" s="200"/>
      <c r="G59" s="201"/>
      <c r="O59" s="150">
        <v>3</v>
      </c>
    </row>
    <row r="60" spans="1:15" ht="12.75">
      <c r="A60" s="157"/>
      <c r="B60" s="158"/>
      <c r="C60" s="197" t="s">
        <v>134</v>
      </c>
      <c r="D60" s="198"/>
      <c r="E60" s="159">
        <v>33.792</v>
      </c>
      <c r="F60" s="160"/>
      <c r="G60" s="161"/>
      <c r="M60" s="162" t="s">
        <v>134</v>
      </c>
      <c r="O60" s="150"/>
    </row>
    <row r="61" spans="1:57" ht="12.75">
      <c r="A61" s="163"/>
      <c r="B61" s="164" t="s">
        <v>67</v>
      </c>
      <c r="C61" s="165" t="str">
        <f>CONCATENATE(B51," ",C51)</f>
        <v>2 Základy,zvláštní zakládání</v>
      </c>
      <c r="D61" s="163"/>
      <c r="E61" s="166"/>
      <c r="F61" s="166"/>
      <c r="G61" s="167">
        <f>SUM(G51:G60)</f>
        <v>0</v>
      </c>
      <c r="O61" s="150">
        <v>4</v>
      </c>
      <c r="BA61" s="168">
        <f>SUM(BA51:BA60)</f>
        <v>0</v>
      </c>
      <c r="BB61" s="168">
        <f>SUM(BB51:BB60)</f>
        <v>0</v>
      </c>
      <c r="BC61" s="168">
        <f>SUM(BC51:BC60)</f>
        <v>0</v>
      </c>
      <c r="BD61" s="168">
        <f>SUM(BD51:BD60)</f>
        <v>0</v>
      </c>
      <c r="BE61" s="168">
        <f>SUM(BE51:BE60)</f>
        <v>0</v>
      </c>
    </row>
    <row r="62" spans="1:15" ht="12.75">
      <c r="A62" s="143" t="s">
        <v>63</v>
      </c>
      <c r="B62" s="144" t="s">
        <v>135</v>
      </c>
      <c r="C62" s="145" t="s">
        <v>136</v>
      </c>
      <c r="D62" s="146"/>
      <c r="E62" s="147"/>
      <c r="F62" s="147"/>
      <c r="G62" s="148"/>
      <c r="H62" s="149"/>
      <c r="I62" s="149"/>
      <c r="O62" s="150">
        <v>1</v>
      </c>
    </row>
    <row r="63" spans="1:104" ht="12.75">
      <c r="A63" s="151">
        <v>19</v>
      </c>
      <c r="B63" s="152" t="s">
        <v>137</v>
      </c>
      <c r="C63" s="153" t="s">
        <v>138</v>
      </c>
      <c r="D63" s="154" t="s">
        <v>71</v>
      </c>
      <c r="E63" s="155">
        <v>159.52</v>
      </c>
      <c r="F63" s="155">
        <v>0</v>
      </c>
      <c r="G63" s="156">
        <f>E63*F63</f>
        <v>0</v>
      </c>
      <c r="O63" s="150">
        <v>2</v>
      </c>
      <c r="AA63" s="123">
        <v>12</v>
      </c>
      <c r="AB63" s="123">
        <v>0</v>
      </c>
      <c r="AC63" s="123">
        <v>19</v>
      </c>
      <c r="AZ63" s="123">
        <v>1</v>
      </c>
      <c r="BA63" s="123">
        <f>IF(AZ63=1,G63,0)</f>
        <v>0</v>
      </c>
      <c r="BB63" s="123">
        <f>IF(AZ63=2,G63,0)</f>
        <v>0</v>
      </c>
      <c r="BC63" s="123">
        <f>IF(AZ63=3,G63,0)</f>
        <v>0</v>
      </c>
      <c r="BD63" s="123">
        <f>IF(AZ63=4,G63,0)</f>
        <v>0</v>
      </c>
      <c r="BE63" s="123">
        <f>IF(AZ63=5,G63,0)</f>
        <v>0</v>
      </c>
      <c r="CZ63" s="123">
        <v>0.31628</v>
      </c>
    </row>
    <row r="64" spans="1:15" ht="12.75">
      <c r="A64" s="157"/>
      <c r="B64" s="158"/>
      <c r="C64" s="199" t="s">
        <v>139</v>
      </c>
      <c r="D64" s="200"/>
      <c r="E64" s="200"/>
      <c r="F64" s="200"/>
      <c r="G64" s="201"/>
      <c r="O64" s="150">
        <v>3</v>
      </c>
    </row>
    <row r="65" spans="1:15" ht="12.75">
      <c r="A65" s="157"/>
      <c r="B65" s="158"/>
      <c r="C65" s="197" t="s">
        <v>140</v>
      </c>
      <c r="D65" s="198"/>
      <c r="E65" s="159">
        <v>159.52</v>
      </c>
      <c r="F65" s="160"/>
      <c r="G65" s="161"/>
      <c r="M65" s="162" t="s">
        <v>140</v>
      </c>
      <c r="O65" s="150"/>
    </row>
    <row r="66" spans="1:104" ht="12.75">
      <c r="A66" s="151">
        <v>20</v>
      </c>
      <c r="B66" s="152" t="s">
        <v>141</v>
      </c>
      <c r="C66" s="153" t="s">
        <v>142</v>
      </c>
      <c r="D66" s="154" t="s">
        <v>71</v>
      </c>
      <c r="E66" s="155">
        <v>90.22</v>
      </c>
      <c r="F66" s="155">
        <v>0</v>
      </c>
      <c r="G66" s="156">
        <f>E66*F66</f>
        <v>0</v>
      </c>
      <c r="O66" s="150">
        <v>2</v>
      </c>
      <c r="AA66" s="123">
        <v>12</v>
      </c>
      <c r="AB66" s="123">
        <v>0</v>
      </c>
      <c r="AC66" s="123">
        <v>20</v>
      </c>
      <c r="AZ66" s="123">
        <v>1</v>
      </c>
      <c r="BA66" s="123">
        <f>IF(AZ66=1,G66,0)</f>
        <v>0</v>
      </c>
      <c r="BB66" s="123">
        <f>IF(AZ66=2,G66,0)</f>
        <v>0</v>
      </c>
      <c r="BC66" s="123">
        <f>IF(AZ66=3,G66,0)</f>
        <v>0</v>
      </c>
      <c r="BD66" s="123">
        <f>IF(AZ66=4,G66,0)</f>
        <v>0</v>
      </c>
      <c r="BE66" s="123">
        <f>IF(AZ66=5,G66,0)</f>
        <v>0</v>
      </c>
      <c r="CZ66" s="123">
        <v>0.3708</v>
      </c>
    </row>
    <row r="67" spans="1:15" ht="12.75">
      <c r="A67" s="157"/>
      <c r="B67" s="158"/>
      <c r="C67" s="199" t="s">
        <v>143</v>
      </c>
      <c r="D67" s="200"/>
      <c r="E67" s="200"/>
      <c r="F67" s="200"/>
      <c r="G67" s="201"/>
      <c r="O67" s="150">
        <v>3</v>
      </c>
    </row>
    <row r="68" spans="1:15" ht="12.75">
      <c r="A68" s="157"/>
      <c r="B68" s="158"/>
      <c r="C68" s="197" t="s">
        <v>144</v>
      </c>
      <c r="D68" s="198"/>
      <c r="E68" s="159">
        <v>90.22</v>
      </c>
      <c r="F68" s="160"/>
      <c r="G68" s="161"/>
      <c r="M68" s="162" t="s">
        <v>144</v>
      </c>
      <c r="O68" s="150"/>
    </row>
    <row r="69" spans="1:104" ht="12.75">
      <c r="A69" s="151">
        <v>21</v>
      </c>
      <c r="B69" s="152" t="s">
        <v>145</v>
      </c>
      <c r="C69" s="153" t="s">
        <v>146</v>
      </c>
      <c r="D69" s="154" t="s">
        <v>71</v>
      </c>
      <c r="E69" s="155">
        <v>61.72</v>
      </c>
      <c r="F69" s="155">
        <v>0</v>
      </c>
      <c r="G69" s="156">
        <f>E69*F69</f>
        <v>0</v>
      </c>
      <c r="O69" s="150">
        <v>2</v>
      </c>
      <c r="AA69" s="123">
        <v>12</v>
      </c>
      <c r="AB69" s="123">
        <v>0</v>
      </c>
      <c r="AC69" s="123">
        <v>21</v>
      </c>
      <c r="AZ69" s="123">
        <v>1</v>
      </c>
      <c r="BA69" s="123">
        <f>IF(AZ69=1,G69,0)</f>
        <v>0</v>
      </c>
      <c r="BB69" s="123">
        <f>IF(AZ69=2,G69,0)</f>
        <v>0</v>
      </c>
      <c r="BC69" s="123">
        <f>IF(AZ69=3,G69,0)</f>
        <v>0</v>
      </c>
      <c r="BD69" s="123">
        <f>IF(AZ69=4,G69,0)</f>
        <v>0</v>
      </c>
      <c r="BE69" s="123">
        <f>IF(AZ69=5,G69,0)</f>
        <v>0</v>
      </c>
      <c r="CZ69" s="123">
        <v>0.36834</v>
      </c>
    </row>
    <row r="70" spans="1:15" ht="12.75">
      <c r="A70" s="157"/>
      <c r="B70" s="158"/>
      <c r="C70" s="197" t="s">
        <v>72</v>
      </c>
      <c r="D70" s="198"/>
      <c r="E70" s="159">
        <v>61.72</v>
      </c>
      <c r="F70" s="160"/>
      <c r="G70" s="161"/>
      <c r="M70" s="162" t="s">
        <v>72</v>
      </c>
      <c r="O70" s="150"/>
    </row>
    <row r="71" spans="1:104" ht="12.75">
      <c r="A71" s="151">
        <v>22</v>
      </c>
      <c r="B71" s="152" t="s">
        <v>147</v>
      </c>
      <c r="C71" s="153" t="s">
        <v>148</v>
      </c>
      <c r="D71" s="154" t="s">
        <v>71</v>
      </c>
      <c r="E71" s="155">
        <v>124.53</v>
      </c>
      <c r="F71" s="155">
        <v>0</v>
      </c>
      <c r="G71" s="156">
        <f>E71*F71</f>
        <v>0</v>
      </c>
      <c r="O71" s="150">
        <v>2</v>
      </c>
      <c r="AA71" s="123">
        <v>12</v>
      </c>
      <c r="AB71" s="123">
        <v>0</v>
      </c>
      <c r="AC71" s="123">
        <v>22</v>
      </c>
      <c r="AZ71" s="123">
        <v>1</v>
      </c>
      <c r="BA71" s="123">
        <f>IF(AZ71=1,G71,0)</f>
        <v>0</v>
      </c>
      <c r="BB71" s="123">
        <f>IF(AZ71=2,G71,0)</f>
        <v>0</v>
      </c>
      <c r="BC71" s="123">
        <f>IF(AZ71=3,G71,0)</f>
        <v>0</v>
      </c>
      <c r="BD71" s="123">
        <f>IF(AZ71=4,G71,0)</f>
        <v>0</v>
      </c>
      <c r="BE71" s="123">
        <f>IF(AZ71=5,G71,0)</f>
        <v>0</v>
      </c>
      <c r="CZ71" s="123">
        <v>0.43423</v>
      </c>
    </row>
    <row r="72" spans="1:15" ht="12.75">
      <c r="A72" s="157"/>
      <c r="B72" s="158"/>
      <c r="C72" s="199" t="s">
        <v>149</v>
      </c>
      <c r="D72" s="200"/>
      <c r="E72" s="200"/>
      <c r="F72" s="200"/>
      <c r="G72" s="201"/>
      <c r="O72" s="150">
        <v>3</v>
      </c>
    </row>
    <row r="73" spans="1:15" ht="12.75">
      <c r="A73" s="157"/>
      <c r="B73" s="158"/>
      <c r="C73" s="197" t="s">
        <v>150</v>
      </c>
      <c r="D73" s="198"/>
      <c r="E73" s="159">
        <v>124.53</v>
      </c>
      <c r="F73" s="160"/>
      <c r="G73" s="161"/>
      <c r="M73" s="162" t="s">
        <v>150</v>
      </c>
      <c r="O73" s="150"/>
    </row>
    <row r="74" spans="1:104" ht="22.5">
      <c r="A74" s="151">
        <v>23</v>
      </c>
      <c r="B74" s="152" t="s">
        <v>151</v>
      </c>
      <c r="C74" s="153" t="s">
        <v>152</v>
      </c>
      <c r="D74" s="154" t="s">
        <v>71</v>
      </c>
      <c r="E74" s="155">
        <v>61.72</v>
      </c>
      <c r="F74" s="155">
        <v>0</v>
      </c>
      <c r="G74" s="156">
        <f>E74*F74</f>
        <v>0</v>
      </c>
      <c r="O74" s="150">
        <v>2</v>
      </c>
      <c r="AA74" s="123">
        <v>12</v>
      </c>
      <c r="AB74" s="123">
        <v>0</v>
      </c>
      <c r="AC74" s="123">
        <v>23</v>
      </c>
      <c r="AZ74" s="123">
        <v>1</v>
      </c>
      <c r="BA74" s="123">
        <f>IF(AZ74=1,G74,0)</f>
        <v>0</v>
      </c>
      <c r="BB74" s="123">
        <f>IF(AZ74=2,G74,0)</f>
        <v>0</v>
      </c>
      <c r="BC74" s="123">
        <f>IF(AZ74=3,G74,0)</f>
        <v>0</v>
      </c>
      <c r="BD74" s="123">
        <f>IF(AZ74=4,G74,0)</f>
        <v>0</v>
      </c>
      <c r="BE74" s="123">
        <f>IF(AZ74=5,G74,0)</f>
        <v>0</v>
      </c>
      <c r="CZ74" s="123">
        <v>0.211</v>
      </c>
    </row>
    <row r="75" spans="1:15" ht="12.75">
      <c r="A75" s="157"/>
      <c r="B75" s="158"/>
      <c r="C75" s="197" t="s">
        <v>72</v>
      </c>
      <c r="D75" s="198"/>
      <c r="E75" s="159">
        <v>61.72</v>
      </c>
      <c r="F75" s="160"/>
      <c r="G75" s="161"/>
      <c r="M75" s="162" t="s">
        <v>72</v>
      </c>
      <c r="O75" s="150"/>
    </row>
    <row r="76" spans="1:104" ht="22.5">
      <c r="A76" s="151">
        <v>24</v>
      </c>
      <c r="B76" s="152" t="s">
        <v>153</v>
      </c>
      <c r="C76" s="153" t="s">
        <v>154</v>
      </c>
      <c r="D76" s="154" t="s">
        <v>71</v>
      </c>
      <c r="E76" s="155">
        <v>61.72</v>
      </c>
      <c r="F76" s="155">
        <v>0</v>
      </c>
      <c r="G76" s="156">
        <f>E76*F76</f>
        <v>0</v>
      </c>
      <c r="O76" s="150">
        <v>2</v>
      </c>
      <c r="AA76" s="123">
        <v>12</v>
      </c>
      <c r="AB76" s="123">
        <v>0</v>
      </c>
      <c r="AC76" s="123">
        <v>24</v>
      </c>
      <c r="AZ76" s="123">
        <v>1</v>
      </c>
      <c r="BA76" s="123">
        <f>IF(AZ76=1,G76,0)</f>
        <v>0</v>
      </c>
      <c r="BB76" s="123">
        <f>IF(AZ76=2,G76,0)</f>
        <v>0</v>
      </c>
      <c r="BC76" s="123">
        <f>IF(AZ76=3,G76,0)</f>
        <v>0</v>
      </c>
      <c r="BD76" s="123">
        <f>IF(AZ76=4,G76,0)</f>
        <v>0</v>
      </c>
      <c r="BE76" s="123">
        <f>IF(AZ76=5,G76,0)</f>
        <v>0</v>
      </c>
      <c r="CZ76" s="123">
        <v>0.12966</v>
      </c>
    </row>
    <row r="77" spans="1:15" ht="12.75">
      <c r="A77" s="157"/>
      <c r="B77" s="158"/>
      <c r="C77" s="197" t="s">
        <v>72</v>
      </c>
      <c r="D77" s="198"/>
      <c r="E77" s="159">
        <v>61.72</v>
      </c>
      <c r="F77" s="160"/>
      <c r="G77" s="161"/>
      <c r="M77" s="162" t="s">
        <v>72</v>
      </c>
      <c r="O77" s="150"/>
    </row>
    <row r="78" spans="1:104" ht="12.75">
      <c r="A78" s="151">
        <v>25</v>
      </c>
      <c r="B78" s="152" t="s">
        <v>155</v>
      </c>
      <c r="C78" s="153" t="s">
        <v>156</v>
      </c>
      <c r="D78" s="154" t="s">
        <v>71</v>
      </c>
      <c r="E78" s="155">
        <v>142</v>
      </c>
      <c r="F78" s="155">
        <v>0</v>
      </c>
      <c r="G78" s="156">
        <f>E78*F78</f>
        <v>0</v>
      </c>
      <c r="O78" s="150">
        <v>2</v>
      </c>
      <c r="AA78" s="123">
        <v>12</v>
      </c>
      <c r="AB78" s="123">
        <v>0</v>
      </c>
      <c r="AC78" s="123">
        <v>25</v>
      </c>
      <c r="AZ78" s="123">
        <v>1</v>
      </c>
      <c r="BA78" s="123">
        <f>IF(AZ78=1,G78,0)</f>
        <v>0</v>
      </c>
      <c r="BB78" s="123">
        <f>IF(AZ78=2,G78,0)</f>
        <v>0</v>
      </c>
      <c r="BC78" s="123">
        <f>IF(AZ78=3,G78,0)</f>
        <v>0</v>
      </c>
      <c r="BD78" s="123">
        <f>IF(AZ78=4,G78,0)</f>
        <v>0</v>
      </c>
      <c r="BE78" s="123">
        <f>IF(AZ78=5,G78,0)</f>
        <v>0</v>
      </c>
      <c r="CZ78" s="123">
        <v>0.0739</v>
      </c>
    </row>
    <row r="79" spans="1:15" ht="12.75">
      <c r="A79" s="157"/>
      <c r="B79" s="158"/>
      <c r="C79" s="197">
        <v>142</v>
      </c>
      <c r="D79" s="198"/>
      <c r="E79" s="159">
        <v>142</v>
      </c>
      <c r="F79" s="160"/>
      <c r="G79" s="161"/>
      <c r="M79" s="162">
        <v>142</v>
      </c>
      <c r="O79" s="150"/>
    </row>
    <row r="80" spans="1:104" ht="12.75">
      <c r="A80" s="151">
        <v>26</v>
      </c>
      <c r="B80" s="152" t="s">
        <v>157</v>
      </c>
      <c r="C80" s="153" t="s">
        <v>158</v>
      </c>
      <c r="D80" s="154" t="s">
        <v>71</v>
      </c>
      <c r="E80" s="155">
        <v>143.42</v>
      </c>
      <c r="F80" s="155">
        <v>0</v>
      </c>
      <c r="G80" s="156">
        <f>E80*F80</f>
        <v>0</v>
      </c>
      <c r="O80" s="150">
        <v>2</v>
      </c>
      <c r="AA80" s="123">
        <v>12</v>
      </c>
      <c r="AB80" s="123">
        <v>1</v>
      </c>
      <c r="AC80" s="123">
        <v>26</v>
      </c>
      <c r="AZ80" s="123">
        <v>1</v>
      </c>
      <c r="BA80" s="123">
        <f>IF(AZ80=1,G80,0)</f>
        <v>0</v>
      </c>
      <c r="BB80" s="123">
        <f>IF(AZ80=2,G80,0)</f>
        <v>0</v>
      </c>
      <c r="BC80" s="123">
        <f>IF(AZ80=3,G80,0)</f>
        <v>0</v>
      </c>
      <c r="BD80" s="123">
        <f>IF(AZ80=4,G80,0)</f>
        <v>0</v>
      </c>
      <c r="BE80" s="123">
        <f>IF(AZ80=5,G80,0)</f>
        <v>0</v>
      </c>
      <c r="CZ80" s="123">
        <v>0.1296</v>
      </c>
    </row>
    <row r="81" spans="1:15" ht="12.75">
      <c r="A81" s="157"/>
      <c r="B81" s="158"/>
      <c r="C81" s="197" t="s">
        <v>159</v>
      </c>
      <c r="D81" s="198"/>
      <c r="E81" s="159">
        <v>143.42</v>
      </c>
      <c r="F81" s="160"/>
      <c r="G81" s="161"/>
      <c r="M81" s="162" t="s">
        <v>159</v>
      </c>
      <c r="O81" s="150"/>
    </row>
    <row r="82" spans="1:104" ht="12.75">
      <c r="A82" s="151">
        <v>27</v>
      </c>
      <c r="B82" s="152" t="s">
        <v>160</v>
      </c>
      <c r="C82" s="153" t="s">
        <v>161</v>
      </c>
      <c r="D82" s="154" t="s">
        <v>71</v>
      </c>
      <c r="E82" s="155">
        <v>124.53</v>
      </c>
      <c r="F82" s="155">
        <v>0</v>
      </c>
      <c r="G82" s="156">
        <f>E82*F82</f>
        <v>0</v>
      </c>
      <c r="O82" s="150">
        <v>2</v>
      </c>
      <c r="AA82" s="123">
        <v>12</v>
      </c>
      <c r="AB82" s="123">
        <v>0</v>
      </c>
      <c r="AC82" s="123">
        <v>27</v>
      </c>
      <c r="AZ82" s="123">
        <v>1</v>
      </c>
      <c r="BA82" s="123">
        <f>IF(AZ82=1,G82,0)</f>
        <v>0</v>
      </c>
      <c r="BB82" s="123">
        <f>IF(AZ82=2,G82,0)</f>
        <v>0</v>
      </c>
      <c r="BC82" s="123">
        <f>IF(AZ82=3,G82,0)</f>
        <v>0</v>
      </c>
      <c r="BD82" s="123">
        <f>IF(AZ82=4,G82,0)</f>
        <v>0</v>
      </c>
      <c r="BE82" s="123">
        <f>IF(AZ82=5,G82,0)</f>
        <v>0</v>
      </c>
      <c r="CZ82" s="123">
        <v>0.0739</v>
      </c>
    </row>
    <row r="83" spans="1:15" ht="12.75">
      <c r="A83" s="157"/>
      <c r="B83" s="158"/>
      <c r="C83" s="197" t="s">
        <v>162</v>
      </c>
      <c r="D83" s="198"/>
      <c r="E83" s="159">
        <v>124.53</v>
      </c>
      <c r="F83" s="160"/>
      <c r="G83" s="161"/>
      <c r="M83" s="162" t="s">
        <v>162</v>
      </c>
      <c r="O83" s="150"/>
    </row>
    <row r="84" spans="1:104" ht="12.75">
      <c r="A84" s="151">
        <v>28</v>
      </c>
      <c r="B84" s="152" t="s">
        <v>163</v>
      </c>
      <c r="C84" s="153" t="s">
        <v>164</v>
      </c>
      <c r="D84" s="154" t="s">
        <v>71</v>
      </c>
      <c r="E84" s="155">
        <v>17.95</v>
      </c>
      <c r="F84" s="155">
        <v>0</v>
      </c>
      <c r="G84" s="156">
        <f>E84*F84</f>
        <v>0</v>
      </c>
      <c r="O84" s="150">
        <v>2</v>
      </c>
      <c r="AA84" s="123">
        <v>12</v>
      </c>
      <c r="AB84" s="123">
        <v>0</v>
      </c>
      <c r="AC84" s="123">
        <v>28</v>
      </c>
      <c r="AZ84" s="123">
        <v>1</v>
      </c>
      <c r="BA84" s="123">
        <f>IF(AZ84=1,G84,0)</f>
        <v>0</v>
      </c>
      <c r="BB84" s="123">
        <f>IF(AZ84=2,G84,0)</f>
        <v>0</v>
      </c>
      <c r="BC84" s="123">
        <f>IF(AZ84=3,G84,0)</f>
        <v>0</v>
      </c>
      <c r="BD84" s="123">
        <f>IF(AZ84=4,G84,0)</f>
        <v>0</v>
      </c>
      <c r="BE84" s="123">
        <f>IF(AZ84=5,G84,0)</f>
        <v>0</v>
      </c>
      <c r="CZ84" s="123">
        <v>0</v>
      </c>
    </row>
    <row r="85" spans="1:15" ht="12.75">
      <c r="A85" s="157"/>
      <c r="B85" s="158"/>
      <c r="C85" s="199" t="s">
        <v>165</v>
      </c>
      <c r="D85" s="200"/>
      <c r="E85" s="200"/>
      <c r="F85" s="200"/>
      <c r="G85" s="201"/>
      <c r="O85" s="150">
        <v>3</v>
      </c>
    </row>
    <row r="86" spans="1:15" ht="12.75">
      <c r="A86" s="157"/>
      <c r="B86" s="158"/>
      <c r="C86" s="197" t="s">
        <v>166</v>
      </c>
      <c r="D86" s="198"/>
      <c r="E86" s="159">
        <v>17.95</v>
      </c>
      <c r="F86" s="160"/>
      <c r="G86" s="161"/>
      <c r="M86" s="162" t="s">
        <v>166</v>
      </c>
      <c r="O86" s="150"/>
    </row>
    <row r="87" spans="1:104" ht="12.75">
      <c r="A87" s="151">
        <v>29</v>
      </c>
      <c r="B87" s="152" t="s">
        <v>167</v>
      </c>
      <c r="C87" s="153" t="s">
        <v>168</v>
      </c>
      <c r="D87" s="154" t="s">
        <v>71</v>
      </c>
      <c r="E87" s="155">
        <v>107.6458</v>
      </c>
      <c r="F87" s="155">
        <v>0</v>
      </c>
      <c r="G87" s="156">
        <f>E87*F87</f>
        <v>0</v>
      </c>
      <c r="O87" s="150">
        <v>2</v>
      </c>
      <c r="AA87" s="123">
        <v>12</v>
      </c>
      <c r="AB87" s="123">
        <v>1</v>
      </c>
      <c r="AC87" s="123">
        <v>29</v>
      </c>
      <c r="AZ87" s="123">
        <v>1</v>
      </c>
      <c r="BA87" s="123">
        <f>IF(AZ87=1,G87,0)</f>
        <v>0</v>
      </c>
      <c r="BB87" s="123">
        <f>IF(AZ87=2,G87,0)</f>
        <v>0</v>
      </c>
      <c r="BC87" s="123">
        <f>IF(AZ87=3,G87,0)</f>
        <v>0</v>
      </c>
      <c r="BD87" s="123">
        <f>IF(AZ87=4,G87,0)</f>
        <v>0</v>
      </c>
      <c r="BE87" s="123">
        <f>IF(AZ87=5,G87,0)</f>
        <v>0</v>
      </c>
      <c r="CZ87" s="123">
        <v>0.1728</v>
      </c>
    </row>
    <row r="88" spans="1:15" ht="12.75">
      <c r="A88" s="157"/>
      <c r="B88" s="158"/>
      <c r="C88" s="197" t="s">
        <v>169</v>
      </c>
      <c r="D88" s="198"/>
      <c r="E88" s="159">
        <v>107.6458</v>
      </c>
      <c r="F88" s="160"/>
      <c r="G88" s="161"/>
      <c r="M88" s="162" t="s">
        <v>169</v>
      </c>
      <c r="O88" s="150"/>
    </row>
    <row r="89" spans="1:104" ht="12.75">
      <c r="A89" s="151">
        <v>30</v>
      </c>
      <c r="B89" s="152" t="s">
        <v>170</v>
      </c>
      <c r="C89" s="153" t="s">
        <v>171</v>
      </c>
      <c r="D89" s="154" t="s">
        <v>71</v>
      </c>
      <c r="E89" s="155">
        <v>18.1295</v>
      </c>
      <c r="F89" s="155">
        <v>0</v>
      </c>
      <c r="G89" s="156">
        <f>E89*F89</f>
        <v>0</v>
      </c>
      <c r="O89" s="150">
        <v>2</v>
      </c>
      <c r="AA89" s="123">
        <v>12</v>
      </c>
      <c r="AB89" s="123">
        <v>1</v>
      </c>
      <c r="AC89" s="123">
        <v>30</v>
      </c>
      <c r="AZ89" s="123">
        <v>1</v>
      </c>
      <c r="BA89" s="123">
        <f>IF(AZ89=1,G89,0)</f>
        <v>0</v>
      </c>
      <c r="BB89" s="123">
        <f>IF(AZ89=2,G89,0)</f>
        <v>0</v>
      </c>
      <c r="BC89" s="123">
        <f>IF(AZ89=3,G89,0)</f>
        <v>0</v>
      </c>
      <c r="BD89" s="123">
        <f>IF(AZ89=4,G89,0)</f>
        <v>0</v>
      </c>
      <c r="BE89" s="123">
        <f>IF(AZ89=5,G89,0)</f>
        <v>0</v>
      </c>
      <c r="CZ89" s="123">
        <v>0.176</v>
      </c>
    </row>
    <row r="90" spans="1:15" ht="12.75">
      <c r="A90" s="157"/>
      <c r="B90" s="158"/>
      <c r="C90" s="197" t="s">
        <v>172</v>
      </c>
      <c r="D90" s="198"/>
      <c r="E90" s="159">
        <v>18.1295</v>
      </c>
      <c r="F90" s="160"/>
      <c r="G90" s="161"/>
      <c r="M90" s="162" t="s">
        <v>172</v>
      </c>
      <c r="O90" s="150"/>
    </row>
    <row r="91" spans="1:104" ht="12.75">
      <c r="A91" s="151">
        <v>31</v>
      </c>
      <c r="B91" s="152" t="s">
        <v>173</v>
      </c>
      <c r="C91" s="153" t="s">
        <v>174</v>
      </c>
      <c r="D91" s="154" t="s">
        <v>77</v>
      </c>
      <c r="E91" s="155">
        <v>126.2</v>
      </c>
      <c r="F91" s="155">
        <v>0</v>
      </c>
      <c r="G91" s="156">
        <f>E91*F91</f>
        <v>0</v>
      </c>
      <c r="O91" s="150">
        <v>2</v>
      </c>
      <c r="AA91" s="123">
        <v>12</v>
      </c>
      <c r="AB91" s="123">
        <v>0</v>
      </c>
      <c r="AC91" s="123">
        <v>31</v>
      </c>
      <c r="AZ91" s="123">
        <v>1</v>
      </c>
      <c r="BA91" s="123">
        <f>IF(AZ91=1,G91,0)</f>
        <v>0</v>
      </c>
      <c r="BB91" s="123">
        <f>IF(AZ91=2,G91,0)</f>
        <v>0</v>
      </c>
      <c r="BC91" s="123">
        <f>IF(AZ91=3,G91,0)</f>
        <v>0</v>
      </c>
      <c r="BD91" s="123">
        <f>IF(AZ91=4,G91,0)</f>
        <v>0</v>
      </c>
      <c r="BE91" s="123">
        <f>IF(AZ91=5,G91,0)</f>
        <v>0</v>
      </c>
      <c r="CZ91" s="123">
        <v>0.00224</v>
      </c>
    </row>
    <row r="92" spans="1:15" ht="12.75">
      <c r="A92" s="157"/>
      <c r="B92" s="158"/>
      <c r="C92" s="197" t="s">
        <v>175</v>
      </c>
      <c r="D92" s="198"/>
      <c r="E92" s="159">
        <v>126.2</v>
      </c>
      <c r="F92" s="160"/>
      <c r="G92" s="161"/>
      <c r="M92" s="162" t="s">
        <v>175</v>
      </c>
      <c r="O92" s="150"/>
    </row>
    <row r="93" spans="1:57" ht="12.75">
      <c r="A93" s="163"/>
      <c r="B93" s="164" t="s">
        <v>67</v>
      </c>
      <c r="C93" s="165" t="str">
        <f>CONCATENATE(B62," ",C62)</f>
        <v>5 Komunikace</v>
      </c>
      <c r="D93" s="163"/>
      <c r="E93" s="166"/>
      <c r="F93" s="166"/>
      <c r="G93" s="167">
        <f>SUM(G62:G92)</f>
        <v>0</v>
      </c>
      <c r="O93" s="150">
        <v>4</v>
      </c>
      <c r="BA93" s="168">
        <f>SUM(BA62:BA92)</f>
        <v>0</v>
      </c>
      <c r="BB93" s="168">
        <f>SUM(BB62:BB92)</f>
        <v>0</v>
      </c>
      <c r="BC93" s="168">
        <f>SUM(BC62:BC92)</f>
        <v>0</v>
      </c>
      <c r="BD93" s="168">
        <f>SUM(BD62:BD92)</f>
        <v>0</v>
      </c>
      <c r="BE93" s="168">
        <f>SUM(BE62:BE92)</f>
        <v>0</v>
      </c>
    </row>
    <row r="94" spans="1:15" ht="12.75">
      <c r="A94" s="143" t="s">
        <v>63</v>
      </c>
      <c r="B94" s="144" t="s">
        <v>176</v>
      </c>
      <c r="C94" s="145" t="s">
        <v>177</v>
      </c>
      <c r="D94" s="146"/>
      <c r="E94" s="147"/>
      <c r="F94" s="147"/>
      <c r="G94" s="148"/>
      <c r="H94" s="149"/>
      <c r="I94" s="149"/>
      <c r="O94" s="150">
        <v>1</v>
      </c>
    </row>
    <row r="95" spans="1:104" ht="12.75">
      <c r="A95" s="151">
        <v>32</v>
      </c>
      <c r="B95" s="152" t="s">
        <v>178</v>
      </c>
      <c r="C95" s="153" t="s">
        <v>179</v>
      </c>
      <c r="D95" s="154" t="s">
        <v>180</v>
      </c>
      <c r="E95" s="155">
        <v>3</v>
      </c>
      <c r="F95" s="155">
        <v>0</v>
      </c>
      <c r="G95" s="156">
        <f>E95*F95</f>
        <v>0</v>
      </c>
      <c r="O95" s="150">
        <v>2</v>
      </c>
      <c r="AA95" s="123">
        <v>12</v>
      </c>
      <c r="AB95" s="123">
        <v>0</v>
      </c>
      <c r="AC95" s="123">
        <v>32</v>
      </c>
      <c r="AZ95" s="123">
        <v>1</v>
      </c>
      <c r="BA95" s="123">
        <f>IF(AZ95=1,G95,0)</f>
        <v>0</v>
      </c>
      <c r="BB95" s="123">
        <f>IF(AZ95=2,G95,0)</f>
        <v>0</v>
      </c>
      <c r="BC95" s="123">
        <f>IF(AZ95=3,G95,0)</f>
        <v>0</v>
      </c>
      <c r="BD95" s="123">
        <f>IF(AZ95=4,G95,0)</f>
        <v>0</v>
      </c>
      <c r="BE95" s="123">
        <f>IF(AZ95=5,G95,0)</f>
        <v>0</v>
      </c>
      <c r="CZ95" s="123">
        <v>0.43094</v>
      </c>
    </row>
    <row r="96" spans="1:15" ht="12.75">
      <c r="A96" s="157"/>
      <c r="B96" s="158"/>
      <c r="C96" s="197">
        <v>3</v>
      </c>
      <c r="D96" s="198"/>
      <c r="E96" s="159">
        <v>3</v>
      </c>
      <c r="F96" s="160"/>
      <c r="G96" s="161"/>
      <c r="M96" s="162">
        <v>3</v>
      </c>
      <c r="O96" s="150"/>
    </row>
    <row r="97" spans="1:57" ht="12.75">
      <c r="A97" s="163"/>
      <c r="B97" s="164" t="s">
        <v>67</v>
      </c>
      <c r="C97" s="165" t="str">
        <f>CONCATENATE(B94," ",C94)</f>
        <v>8 Trubní vedení</v>
      </c>
      <c r="D97" s="163"/>
      <c r="E97" s="166"/>
      <c r="F97" s="166"/>
      <c r="G97" s="167">
        <f>SUM(G94:G96)</f>
        <v>0</v>
      </c>
      <c r="O97" s="150">
        <v>4</v>
      </c>
      <c r="BA97" s="168">
        <f>SUM(BA94:BA96)</f>
        <v>0</v>
      </c>
      <c r="BB97" s="168">
        <f>SUM(BB94:BB96)</f>
        <v>0</v>
      </c>
      <c r="BC97" s="168">
        <f>SUM(BC94:BC96)</f>
        <v>0</v>
      </c>
      <c r="BD97" s="168">
        <f>SUM(BD94:BD96)</f>
        <v>0</v>
      </c>
      <c r="BE97" s="168">
        <f>SUM(BE94:BE96)</f>
        <v>0</v>
      </c>
    </row>
    <row r="98" spans="1:15" ht="12.75">
      <c r="A98" s="143" t="s">
        <v>63</v>
      </c>
      <c r="B98" s="144" t="s">
        <v>181</v>
      </c>
      <c r="C98" s="145" t="s">
        <v>182</v>
      </c>
      <c r="D98" s="146"/>
      <c r="E98" s="147"/>
      <c r="F98" s="147"/>
      <c r="G98" s="148"/>
      <c r="H98" s="149"/>
      <c r="I98" s="149"/>
      <c r="O98" s="150">
        <v>1</v>
      </c>
    </row>
    <row r="99" spans="1:104" ht="12.75">
      <c r="A99" s="151">
        <v>33</v>
      </c>
      <c r="B99" s="152" t="s">
        <v>183</v>
      </c>
      <c r="C99" s="153" t="s">
        <v>184</v>
      </c>
      <c r="D99" s="154" t="s">
        <v>77</v>
      </c>
      <c r="E99" s="155">
        <v>125.15</v>
      </c>
      <c r="F99" s="155">
        <v>0</v>
      </c>
      <c r="G99" s="156">
        <f>E99*F99</f>
        <v>0</v>
      </c>
      <c r="O99" s="150">
        <v>2</v>
      </c>
      <c r="AA99" s="123">
        <v>12</v>
      </c>
      <c r="AB99" s="123">
        <v>0</v>
      </c>
      <c r="AC99" s="123">
        <v>33</v>
      </c>
      <c r="AZ99" s="123">
        <v>1</v>
      </c>
      <c r="BA99" s="123">
        <f>IF(AZ99=1,G99,0)</f>
        <v>0</v>
      </c>
      <c r="BB99" s="123">
        <f>IF(AZ99=2,G99,0)</f>
        <v>0</v>
      </c>
      <c r="BC99" s="123">
        <f>IF(AZ99=3,G99,0)</f>
        <v>0</v>
      </c>
      <c r="BD99" s="123">
        <f>IF(AZ99=4,G99,0)</f>
        <v>0</v>
      </c>
      <c r="BE99" s="123">
        <f>IF(AZ99=5,G99,0)</f>
        <v>0</v>
      </c>
      <c r="CZ99" s="123">
        <v>0.14424</v>
      </c>
    </row>
    <row r="100" spans="1:15" ht="12.75">
      <c r="A100" s="157"/>
      <c r="B100" s="158"/>
      <c r="C100" s="197" t="s">
        <v>185</v>
      </c>
      <c r="D100" s="198"/>
      <c r="E100" s="159">
        <v>125.15</v>
      </c>
      <c r="F100" s="160"/>
      <c r="G100" s="161"/>
      <c r="M100" s="162" t="s">
        <v>185</v>
      </c>
      <c r="O100" s="150"/>
    </row>
    <row r="101" spans="1:104" ht="12.75">
      <c r="A101" s="151">
        <v>34</v>
      </c>
      <c r="B101" s="152" t="s">
        <v>186</v>
      </c>
      <c r="C101" s="153" t="s">
        <v>187</v>
      </c>
      <c r="D101" s="154" t="s">
        <v>180</v>
      </c>
      <c r="E101" s="155">
        <v>126.4015</v>
      </c>
      <c r="F101" s="155">
        <v>0</v>
      </c>
      <c r="G101" s="156">
        <f>E101*F101</f>
        <v>0</v>
      </c>
      <c r="O101" s="150">
        <v>2</v>
      </c>
      <c r="AA101" s="123">
        <v>12</v>
      </c>
      <c r="AB101" s="123">
        <v>1</v>
      </c>
      <c r="AC101" s="123">
        <v>34</v>
      </c>
      <c r="AZ101" s="123">
        <v>1</v>
      </c>
      <c r="BA101" s="123">
        <f>IF(AZ101=1,G101,0)</f>
        <v>0</v>
      </c>
      <c r="BB101" s="123">
        <f>IF(AZ101=2,G101,0)</f>
        <v>0</v>
      </c>
      <c r="BC101" s="123">
        <f>IF(AZ101=3,G101,0)</f>
        <v>0</v>
      </c>
      <c r="BD101" s="123">
        <f>IF(AZ101=4,G101,0)</f>
        <v>0</v>
      </c>
      <c r="BE101" s="123">
        <f>IF(AZ101=5,G101,0)</f>
        <v>0</v>
      </c>
      <c r="CZ101" s="123">
        <v>0.0744</v>
      </c>
    </row>
    <row r="102" spans="1:15" ht="12.75">
      <c r="A102" s="157"/>
      <c r="B102" s="158"/>
      <c r="C102" s="197" t="s">
        <v>188</v>
      </c>
      <c r="D102" s="198"/>
      <c r="E102" s="159">
        <v>126.4015</v>
      </c>
      <c r="F102" s="160"/>
      <c r="G102" s="161"/>
      <c r="M102" s="162" t="s">
        <v>188</v>
      </c>
      <c r="O102" s="150"/>
    </row>
    <row r="103" spans="1:104" ht="12.75">
      <c r="A103" s="151">
        <v>35</v>
      </c>
      <c r="B103" s="152" t="s">
        <v>189</v>
      </c>
      <c r="C103" s="153" t="s">
        <v>190</v>
      </c>
      <c r="D103" s="154" t="s">
        <v>77</v>
      </c>
      <c r="E103" s="155">
        <v>167</v>
      </c>
      <c r="F103" s="155">
        <v>0</v>
      </c>
      <c r="G103" s="156">
        <f>E103*F103</f>
        <v>0</v>
      </c>
      <c r="O103" s="150">
        <v>2</v>
      </c>
      <c r="AA103" s="123">
        <v>12</v>
      </c>
      <c r="AB103" s="123">
        <v>0</v>
      </c>
      <c r="AC103" s="123">
        <v>35</v>
      </c>
      <c r="AZ103" s="123">
        <v>1</v>
      </c>
      <c r="BA103" s="123">
        <f>IF(AZ103=1,G103,0)</f>
        <v>0</v>
      </c>
      <c r="BB103" s="123">
        <f>IF(AZ103=2,G103,0)</f>
        <v>0</v>
      </c>
      <c r="BC103" s="123">
        <f>IF(AZ103=3,G103,0)</f>
        <v>0</v>
      </c>
      <c r="BD103" s="123">
        <f>IF(AZ103=4,G103,0)</f>
        <v>0</v>
      </c>
      <c r="BE103" s="123">
        <f>IF(AZ103=5,G103,0)</f>
        <v>0</v>
      </c>
      <c r="CZ103" s="123">
        <v>0.11221</v>
      </c>
    </row>
    <row r="104" spans="1:15" ht="12.75">
      <c r="A104" s="157"/>
      <c r="B104" s="158"/>
      <c r="C104" s="197">
        <v>167</v>
      </c>
      <c r="D104" s="198"/>
      <c r="E104" s="159">
        <v>167</v>
      </c>
      <c r="F104" s="160"/>
      <c r="G104" s="161"/>
      <c r="M104" s="162">
        <v>167</v>
      </c>
      <c r="O104" s="150"/>
    </row>
    <row r="105" spans="1:104" ht="12.75">
      <c r="A105" s="151">
        <v>36</v>
      </c>
      <c r="B105" s="152" t="s">
        <v>191</v>
      </c>
      <c r="C105" s="153" t="s">
        <v>192</v>
      </c>
      <c r="D105" s="154" t="s">
        <v>180</v>
      </c>
      <c r="E105" s="155">
        <v>337.34</v>
      </c>
      <c r="F105" s="155">
        <v>0</v>
      </c>
      <c r="G105" s="156">
        <f>E105*F105</f>
        <v>0</v>
      </c>
      <c r="O105" s="150">
        <v>2</v>
      </c>
      <c r="AA105" s="123">
        <v>12</v>
      </c>
      <c r="AB105" s="123">
        <v>1</v>
      </c>
      <c r="AC105" s="123">
        <v>36</v>
      </c>
      <c r="AZ105" s="123">
        <v>1</v>
      </c>
      <c r="BA105" s="123">
        <f>IF(AZ105=1,G105,0)</f>
        <v>0</v>
      </c>
      <c r="BB105" s="123">
        <f>IF(AZ105=2,G105,0)</f>
        <v>0</v>
      </c>
      <c r="BC105" s="123">
        <f>IF(AZ105=3,G105,0)</f>
        <v>0</v>
      </c>
      <c r="BD105" s="123">
        <f>IF(AZ105=4,G105,0)</f>
        <v>0</v>
      </c>
      <c r="BE105" s="123">
        <f>IF(AZ105=5,G105,0)</f>
        <v>0</v>
      </c>
      <c r="CZ105" s="123">
        <v>0.024</v>
      </c>
    </row>
    <row r="106" spans="1:15" ht="12.75">
      <c r="A106" s="157"/>
      <c r="B106" s="158"/>
      <c r="C106" s="197" t="s">
        <v>193</v>
      </c>
      <c r="D106" s="198"/>
      <c r="E106" s="159">
        <v>337.34</v>
      </c>
      <c r="F106" s="160"/>
      <c r="G106" s="161"/>
      <c r="M106" s="162" t="s">
        <v>193</v>
      </c>
      <c r="O106" s="150"/>
    </row>
    <row r="107" spans="1:104" ht="12.75">
      <c r="A107" s="151">
        <v>37</v>
      </c>
      <c r="B107" s="152" t="s">
        <v>194</v>
      </c>
      <c r="C107" s="153" t="s">
        <v>195</v>
      </c>
      <c r="D107" s="154" t="s">
        <v>81</v>
      </c>
      <c r="E107" s="155">
        <v>15.024</v>
      </c>
      <c r="F107" s="155">
        <v>0</v>
      </c>
      <c r="G107" s="156">
        <f>E107*F107</f>
        <v>0</v>
      </c>
      <c r="O107" s="150">
        <v>2</v>
      </c>
      <c r="AA107" s="123">
        <v>12</v>
      </c>
      <c r="AB107" s="123">
        <v>0</v>
      </c>
      <c r="AC107" s="123">
        <v>37</v>
      </c>
      <c r="AZ107" s="123">
        <v>1</v>
      </c>
      <c r="BA107" s="123">
        <f>IF(AZ107=1,G107,0)</f>
        <v>0</v>
      </c>
      <c r="BB107" s="123">
        <f>IF(AZ107=2,G107,0)</f>
        <v>0</v>
      </c>
      <c r="BC107" s="123">
        <f>IF(AZ107=3,G107,0)</f>
        <v>0</v>
      </c>
      <c r="BD107" s="123">
        <f>IF(AZ107=4,G107,0)</f>
        <v>0</v>
      </c>
      <c r="BE107" s="123">
        <f>IF(AZ107=5,G107,0)</f>
        <v>0</v>
      </c>
      <c r="CZ107" s="123">
        <v>2.525</v>
      </c>
    </row>
    <row r="108" spans="1:15" ht="12.75">
      <c r="A108" s="157"/>
      <c r="B108" s="158"/>
      <c r="C108" s="197" t="s">
        <v>196</v>
      </c>
      <c r="D108" s="198"/>
      <c r="E108" s="159">
        <v>7.509</v>
      </c>
      <c r="F108" s="160"/>
      <c r="G108" s="161"/>
      <c r="M108" s="162" t="s">
        <v>196</v>
      </c>
      <c r="O108" s="150"/>
    </row>
    <row r="109" spans="1:15" ht="12.75">
      <c r="A109" s="157"/>
      <c r="B109" s="158"/>
      <c r="C109" s="197" t="s">
        <v>197</v>
      </c>
      <c r="D109" s="198"/>
      <c r="E109" s="159">
        <v>7.515</v>
      </c>
      <c r="F109" s="160"/>
      <c r="G109" s="161"/>
      <c r="M109" s="162" t="s">
        <v>197</v>
      </c>
      <c r="O109" s="150"/>
    </row>
    <row r="110" spans="1:104" ht="12.75">
      <c r="A110" s="151">
        <v>38</v>
      </c>
      <c r="B110" s="152" t="s">
        <v>198</v>
      </c>
      <c r="C110" s="153" t="s">
        <v>199</v>
      </c>
      <c r="D110" s="154" t="s">
        <v>180</v>
      </c>
      <c r="E110" s="155">
        <v>1</v>
      </c>
      <c r="F110" s="155">
        <v>0</v>
      </c>
      <c r="G110" s="156">
        <f>E110*F110</f>
        <v>0</v>
      </c>
      <c r="O110" s="150">
        <v>2</v>
      </c>
      <c r="AA110" s="123">
        <v>12</v>
      </c>
      <c r="AB110" s="123">
        <v>0</v>
      </c>
      <c r="AC110" s="123">
        <v>38</v>
      </c>
      <c r="AZ110" s="123">
        <v>1</v>
      </c>
      <c r="BA110" s="123">
        <f>IF(AZ110=1,G110,0)</f>
        <v>0</v>
      </c>
      <c r="BB110" s="123">
        <f>IF(AZ110=2,G110,0)</f>
        <v>0</v>
      </c>
      <c r="BC110" s="123">
        <f>IF(AZ110=3,G110,0)</f>
        <v>0</v>
      </c>
      <c r="BD110" s="123">
        <f>IF(AZ110=4,G110,0)</f>
        <v>0</v>
      </c>
      <c r="BE110" s="123">
        <f>IF(AZ110=5,G110,0)</f>
        <v>0</v>
      </c>
      <c r="CZ110" s="123">
        <v>0.25</v>
      </c>
    </row>
    <row r="111" spans="1:15" ht="12.75">
      <c r="A111" s="157"/>
      <c r="B111" s="158"/>
      <c r="C111" s="199" t="s">
        <v>200</v>
      </c>
      <c r="D111" s="200"/>
      <c r="E111" s="200"/>
      <c r="F111" s="200"/>
      <c r="G111" s="201"/>
      <c r="O111" s="150">
        <v>3</v>
      </c>
    </row>
    <row r="112" spans="1:15" ht="12.75">
      <c r="A112" s="157"/>
      <c r="B112" s="158"/>
      <c r="C112" s="197">
        <v>1</v>
      </c>
      <c r="D112" s="198"/>
      <c r="E112" s="159">
        <v>1</v>
      </c>
      <c r="F112" s="160"/>
      <c r="G112" s="161"/>
      <c r="M112" s="162">
        <v>1</v>
      </c>
      <c r="O112" s="150"/>
    </row>
    <row r="113" spans="1:104" ht="12.75">
      <c r="A113" s="151">
        <v>39</v>
      </c>
      <c r="B113" s="152" t="s">
        <v>201</v>
      </c>
      <c r="C113" s="153" t="s">
        <v>202</v>
      </c>
      <c r="D113" s="154" t="s">
        <v>180</v>
      </c>
      <c r="E113" s="155">
        <v>1</v>
      </c>
      <c r="F113" s="155">
        <v>0</v>
      </c>
      <c r="G113" s="156">
        <f>E113*F113</f>
        <v>0</v>
      </c>
      <c r="O113" s="150">
        <v>2</v>
      </c>
      <c r="AA113" s="123">
        <v>12</v>
      </c>
      <c r="AB113" s="123">
        <v>1</v>
      </c>
      <c r="AC113" s="123">
        <v>39</v>
      </c>
      <c r="AZ113" s="123">
        <v>1</v>
      </c>
      <c r="BA113" s="123">
        <f>IF(AZ113=1,G113,0)</f>
        <v>0</v>
      </c>
      <c r="BB113" s="123">
        <f>IF(AZ113=2,G113,0)</f>
        <v>0</v>
      </c>
      <c r="BC113" s="123">
        <f>IF(AZ113=3,G113,0)</f>
        <v>0</v>
      </c>
      <c r="BD113" s="123">
        <f>IF(AZ113=4,G113,0)</f>
        <v>0</v>
      </c>
      <c r="BE113" s="123">
        <f>IF(AZ113=5,G113,0)</f>
        <v>0</v>
      </c>
      <c r="CZ113" s="123">
        <v>0.00126</v>
      </c>
    </row>
    <row r="114" spans="1:15" ht="12.75">
      <c r="A114" s="157"/>
      <c r="B114" s="158"/>
      <c r="C114" s="199" t="s">
        <v>200</v>
      </c>
      <c r="D114" s="200"/>
      <c r="E114" s="200"/>
      <c r="F114" s="200"/>
      <c r="G114" s="201"/>
      <c r="O114" s="150">
        <v>3</v>
      </c>
    </row>
    <row r="115" spans="1:15" ht="12.75">
      <c r="A115" s="157"/>
      <c r="B115" s="158"/>
      <c r="C115" s="197">
        <v>1</v>
      </c>
      <c r="D115" s="198"/>
      <c r="E115" s="159">
        <v>1</v>
      </c>
      <c r="F115" s="160"/>
      <c r="G115" s="161"/>
      <c r="M115" s="162">
        <v>1</v>
      </c>
      <c r="O115" s="150"/>
    </row>
    <row r="116" spans="1:104" ht="12.75">
      <c r="A116" s="151">
        <v>40</v>
      </c>
      <c r="B116" s="152" t="s">
        <v>203</v>
      </c>
      <c r="C116" s="153" t="s">
        <v>204</v>
      </c>
      <c r="D116" s="154" t="s">
        <v>77</v>
      </c>
      <c r="E116" s="155">
        <v>126.2</v>
      </c>
      <c r="F116" s="155">
        <v>0</v>
      </c>
      <c r="G116" s="156">
        <f>E116*F116</f>
        <v>0</v>
      </c>
      <c r="O116" s="150">
        <v>2</v>
      </c>
      <c r="AA116" s="123">
        <v>12</v>
      </c>
      <c r="AB116" s="123">
        <v>0</v>
      </c>
      <c r="AC116" s="123">
        <v>40</v>
      </c>
      <c r="AZ116" s="123">
        <v>1</v>
      </c>
      <c r="BA116" s="123">
        <f>IF(AZ116=1,G116,0)</f>
        <v>0</v>
      </c>
      <c r="BB116" s="123">
        <f>IF(AZ116=2,G116,0)</f>
        <v>0</v>
      </c>
      <c r="BC116" s="123">
        <f>IF(AZ116=3,G116,0)</f>
        <v>0</v>
      </c>
      <c r="BD116" s="123">
        <f>IF(AZ116=4,G116,0)</f>
        <v>0</v>
      </c>
      <c r="BE116" s="123">
        <f>IF(AZ116=5,G116,0)</f>
        <v>0</v>
      </c>
      <c r="CZ116" s="123">
        <v>0</v>
      </c>
    </row>
    <row r="117" spans="1:15" ht="12.75">
      <c r="A117" s="157"/>
      <c r="B117" s="158"/>
      <c r="C117" s="197" t="s">
        <v>175</v>
      </c>
      <c r="D117" s="198"/>
      <c r="E117" s="159">
        <v>126.2</v>
      </c>
      <c r="F117" s="160"/>
      <c r="G117" s="161"/>
      <c r="M117" s="162" t="s">
        <v>175</v>
      </c>
      <c r="O117" s="150"/>
    </row>
    <row r="118" spans="1:104" ht="12.75">
      <c r="A118" s="151">
        <v>41</v>
      </c>
      <c r="B118" s="152" t="s">
        <v>205</v>
      </c>
      <c r="C118" s="153" t="s">
        <v>206</v>
      </c>
      <c r="D118" s="154" t="s">
        <v>77</v>
      </c>
      <c r="E118" s="155">
        <v>126.2</v>
      </c>
      <c r="F118" s="155">
        <v>0</v>
      </c>
      <c r="G118" s="156">
        <f>E118*F118</f>
        <v>0</v>
      </c>
      <c r="O118" s="150">
        <v>2</v>
      </c>
      <c r="AA118" s="123">
        <v>12</v>
      </c>
      <c r="AB118" s="123">
        <v>0</v>
      </c>
      <c r="AC118" s="123">
        <v>41</v>
      </c>
      <c r="AZ118" s="123">
        <v>1</v>
      </c>
      <c r="BA118" s="123">
        <f>IF(AZ118=1,G118,0)</f>
        <v>0</v>
      </c>
      <c r="BB118" s="123">
        <f>IF(AZ118=2,G118,0)</f>
        <v>0</v>
      </c>
      <c r="BC118" s="123">
        <f>IF(AZ118=3,G118,0)</f>
        <v>0</v>
      </c>
      <c r="BD118" s="123">
        <f>IF(AZ118=4,G118,0)</f>
        <v>0</v>
      </c>
      <c r="BE118" s="123">
        <f>IF(AZ118=5,G118,0)</f>
        <v>0</v>
      </c>
      <c r="CZ118" s="123">
        <v>0</v>
      </c>
    </row>
    <row r="119" spans="1:15" ht="12.75">
      <c r="A119" s="157"/>
      <c r="B119" s="158"/>
      <c r="C119" s="197" t="s">
        <v>175</v>
      </c>
      <c r="D119" s="198"/>
      <c r="E119" s="159">
        <v>126.2</v>
      </c>
      <c r="F119" s="160"/>
      <c r="G119" s="161"/>
      <c r="M119" s="162" t="s">
        <v>175</v>
      </c>
      <c r="O119" s="150"/>
    </row>
    <row r="120" spans="1:57" ht="12.75">
      <c r="A120" s="163"/>
      <c r="B120" s="164" t="s">
        <v>67</v>
      </c>
      <c r="C120" s="165" t="str">
        <f>CONCATENATE(B98," ",C98)</f>
        <v>91 Doplňující práce na komunikaci</v>
      </c>
      <c r="D120" s="163"/>
      <c r="E120" s="166"/>
      <c r="F120" s="166"/>
      <c r="G120" s="167">
        <f>SUM(G98:G119)</f>
        <v>0</v>
      </c>
      <c r="O120" s="150">
        <v>4</v>
      </c>
      <c r="BA120" s="168">
        <f>SUM(BA98:BA119)</f>
        <v>0</v>
      </c>
      <c r="BB120" s="168">
        <f>SUM(BB98:BB119)</f>
        <v>0</v>
      </c>
      <c r="BC120" s="168">
        <f>SUM(BC98:BC119)</f>
        <v>0</v>
      </c>
      <c r="BD120" s="168">
        <f>SUM(BD98:BD119)</f>
        <v>0</v>
      </c>
      <c r="BE120" s="168">
        <f>SUM(BE98:BE119)</f>
        <v>0</v>
      </c>
    </row>
    <row r="121" spans="1:15" ht="12.75">
      <c r="A121" s="143" t="s">
        <v>63</v>
      </c>
      <c r="B121" s="144" t="s">
        <v>207</v>
      </c>
      <c r="C121" s="145" t="s">
        <v>208</v>
      </c>
      <c r="D121" s="146"/>
      <c r="E121" s="147"/>
      <c r="F121" s="147"/>
      <c r="G121" s="148"/>
      <c r="H121" s="149"/>
      <c r="I121" s="149"/>
      <c r="O121" s="150">
        <v>1</v>
      </c>
    </row>
    <row r="122" spans="1:104" ht="12.75">
      <c r="A122" s="151">
        <v>42</v>
      </c>
      <c r="B122" s="152" t="s">
        <v>209</v>
      </c>
      <c r="C122" s="153" t="s">
        <v>210</v>
      </c>
      <c r="D122" s="154" t="s">
        <v>180</v>
      </c>
      <c r="E122" s="155">
        <v>1</v>
      </c>
      <c r="F122" s="155">
        <v>0</v>
      </c>
      <c r="G122" s="156">
        <f>E122*F122</f>
        <v>0</v>
      </c>
      <c r="O122" s="150">
        <v>2</v>
      </c>
      <c r="AA122" s="123">
        <v>12</v>
      </c>
      <c r="AB122" s="123">
        <v>0</v>
      </c>
      <c r="AC122" s="123">
        <v>42</v>
      </c>
      <c r="AZ122" s="123">
        <v>1</v>
      </c>
      <c r="BA122" s="123">
        <f>IF(AZ122=1,G122,0)</f>
        <v>0</v>
      </c>
      <c r="BB122" s="123">
        <f>IF(AZ122=2,G122,0)</f>
        <v>0</v>
      </c>
      <c r="BC122" s="123">
        <f>IF(AZ122=3,G122,0)</f>
        <v>0</v>
      </c>
      <c r="BD122" s="123">
        <f>IF(AZ122=4,G122,0)</f>
        <v>0</v>
      </c>
      <c r="BE122" s="123">
        <f>IF(AZ122=5,G122,0)</f>
        <v>0</v>
      </c>
      <c r="CZ122" s="123">
        <v>0</v>
      </c>
    </row>
    <row r="123" spans="1:15" ht="12.75">
      <c r="A123" s="157"/>
      <c r="B123" s="158"/>
      <c r="C123" s="199" t="s">
        <v>200</v>
      </c>
      <c r="D123" s="200"/>
      <c r="E123" s="200"/>
      <c r="F123" s="200"/>
      <c r="G123" s="201"/>
      <c r="O123" s="150">
        <v>3</v>
      </c>
    </row>
    <row r="124" spans="1:15" ht="12.75">
      <c r="A124" s="157"/>
      <c r="B124" s="158"/>
      <c r="C124" s="197">
        <v>1</v>
      </c>
      <c r="D124" s="198"/>
      <c r="E124" s="159">
        <v>1</v>
      </c>
      <c r="F124" s="160"/>
      <c r="G124" s="161"/>
      <c r="M124" s="162">
        <v>1</v>
      </c>
      <c r="O124" s="150"/>
    </row>
    <row r="125" spans="1:104" ht="12.75">
      <c r="A125" s="151">
        <v>43</v>
      </c>
      <c r="B125" s="152" t="s">
        <v>211</v>
      </c>
      <c r="C125" s="153" t="s">
        <v>212</v>
      </c>
      <c r="D125" s="154" t="s">
        <v>180</v>
      </c>
      <c r="E125" s="155">
        <v>1</v>
      </c>
      <c r="F125" s="155">
        <v>0</v>
      </c>
      <c r="G125" s="156">
        <f>E125*F125</f>
        <v>0</v>
      </c>
      <c r="O125" s="150">
        <v>2</v>
      </c>
      <c r="AA125" s="123">
        <v>12</v>
      </c>
      <c r="AB125" s="123">
        <v>0</v>
      </c>
      <c r="AC125" s="123">
        <v>43</v>
      </c>
      <c r="AZ125" s="123">
        <v>1</v>
      </c>
      <c r="BA125" s="123">
        <f>IF(AZ125=1,G125,0)</f>
        <v>0</v>
      </c>
      <c r="BB125" s="123">
        <f>IF(AZ125=2,G125,0)</f>
        <v>0</v>
      </c>
      <c r="BC125" s="123">
        <f>IF(AZ125=3,G125,0)</f>
        <v>0</v>
      </c>
      <c r="BD125" s="123">
        <f>IF(AZ125=4,G125,0)</f>
        <v>0</v>
      </c>
      <c r="BE125" s="123">
        <f>IF(AZ125=5,G125,0)</f>
        <v>0</v>
      </c>
      <c r="CZ125" s="123">
        <v>0</v>
      </c>
    </row>
    <row r="126" spans="1:15" ht="12.75">
      <c r="A126" s="157"/>
      <c r="B126" s="158"/>
      <c r="C126" s="199" t="s">
        <v>213</v>
      </c>
      <c r="D126" s="200"/>
      <c r="E126" s="200"/>
      <c r="F126" s="200"/>
      <c r="G126" s="201"/>
      <c r="O126" s="150">
        <v>3</v>
      </c>
    </row>
    <row r="127" spans="1:15" ht="12.75">
      <c r="A127" s="157"/>
      <c r="B127" s="158"/>
      <c r="C127" s="197">
        <v>1</v>
      </c>
      <c r="D127" s="198"/>
      <c r="E127" s="159">
        <v>1</v>
      </c>
      <c r="F127" s="160"/>
      <c r="G127" s="161"/>
      <c r="M127" s="162">
        <v>1</v>
      </c>
      <c r="O127" s="150"/>
    </row>
    <row r="128" spans="1:57" ht="12.75">
      <c r="A128" s="163"/>
      <c r="B128" s="164" t="s">
        <v>67</v>
      </c>
      <c r="C128" s="165" t="str">
        <f>CONCATENATE(B121," ",C121)</f>
        <v>96 Bourání konstrukcí</v>
      </c>
      <c r="D128" s="163"/>
      <c r="E128" s="166"/>
      <c r="F128" s="166"/>
      <c r="G128" s="167">
        <f>SUM(G121:G127)</f>
        <v>0</v>
      </c>
      <c r="O128" s="150">
        <v>4</v>
      </c>
      <c r="BA128" s="168">
        <f>SUM(BA121:BA127)</f>
        <v>0</v>
      </c>
      <c r="BB128" s="168">
        <f>SUM(BB121:BB127)</f>
        <v>0</v>
      </c>
      <c r="BC128" s="168">
        <f>SUM(BC121:BC127)</f>
        <v>0</v>
      </c>
      <c r="BD128" s="168">
        <f>SUM(BD121:BD127)</f>
        <v>0</v>
      </c>
      <c r="BE128" s="168">
        <f>SUM(BE121:BE127)</f>
        <v>0</v>
      </c>
    </row>
    <row r="129" spans="1:15" ht="12.75">
      <c r="A129" s="143" t="s">
        <v>63</v>
      </c>
      <c r="B129" s="144" t="s">
        <v>214</v>
      </c>
      <c r="C129" s="145" t="s">
        <v>215</v>
      </c>
      <c r="D129" s="146"/>
      <c r="E129" s="147"/>
      <c r="F129" s="147"/>
      <c r="G129" s="148"/>
      <c r="H129" s="149"/>
      <c r="I129" s="149"/>
      <c r="O129" s="150">
        <v>1</v>
      </c>
    </row>
    <row r="130" spans="1:104" ht="12.75">
      <c r="A130" s="151">
        <v>44</v>
      </c>
      <c r="B130" s="152" t="s">
        <v>216</v>
      </c>
      <c r="C130" s="153" t="s">
        <v>217</v>
      </c>
      <c r="D130" s="154" t="s">
        <v>218</v>
      </c>
      <c r="E130" s="155">
        <v>15.3783</v>
      </c>
      <c r="F130" s="155">
        <v>0</v>
      </c>
      <c r="G130" s="156">
        <f>E130*F130</f>
        <v>0</v>
      </c>
      <c r="O130" s="150">
        <v>2</v>
      </c>
      <c r="AA130" s="123">
        <v>12</v>
      </c>
      <c r="AB130" s="123">
        <v>0</v>
      </c>
      <c r="AC130" s="123">
        <v>44</v>
      </c>
      <c r="AZ130" s="123">
        <v>1</v>
      </c>
      <c r="BA130" s="123">
        <f>IF(AZ130=1,G130,0)</f>
        <v>0</v>
      </c>
      <c r="BB130" s="123">
        <f>IF(AZ130=2,G130,0)</f>
        <v>0</v>
      </c>
      <c r="BC130" s="123">
        <f>IF(AZ130=3,G130,0)</f>
        <v>0</v>
      </c>
      <c r="BD130" s="123">
        <f>IF(AZ130=4,G130,0)</f>
        <v>0</v>
      </c>
      <c r="BE130" s="123">
        <f>IF(AZ130=5,G130,0)</f>
        <v>0</v>
      </c>
      <c r="CZ130" s="123">
        <v>0</v>
      </c>
    </row>
    <row r="131" spans="1:15" ht="12.75">
      <c r="A131" s="157"/>
      <c r="B131" s="158"/>
      <c r="C131" s="199" t="s">
        <v>219</v>
      </c>
      <c r="D131" s="200"/>
      <c r="E131" s="200"/>
      <c r="F131" s="200"/>
      <c r="G131" s="201"/>
      <c r="O131" s="150">
        <v>3</v>
      </c>
    </row>
    <row r="132" spans="1:15" ht="12.75">
      <c r="A132" s="157"/>
      <c r="B132" s="158"/>
      <c r="C132" s="197" t="s">
        <v>220</v>
      </c>
      <c r="D132" s="198"/>
      <c r="E132" s="159">
        <v>14.8128</v>
      </c>
      <c r="F132" s="160"/>
      <c r="G132" s="161"/>
      <c r="M132" s="162" t="s">
        <v>220</v>
      </c>
      <c r="O132" s="150"/>
    </row>
    <row r="133" spans="1:15" ht="12.75">
      <c r="A133" s="157"/>
      <c r="B133" s="158"/>
      <c r="C133" s="197" t="s">
        <v>221</v>
      </c>
      <c r="D133" s="198"/>
      <c r="E133" s="159">
        <v>0.5655</v>
      </c>
      <c r="F133" s="160"/>
      <c r="G133" s="161"/>
      <c r="M133" s="162" t="s">
        <v>221</v>
      </c>
      <c r="O133" s="150"/>
    </row>
    <row r="134" spans="1:104" ht="12.75">
      <c r="A134" s="151">
        <v>45</v>
      </c>
      <c r="B134" s="152" t="s">
        <v>222</v>
      </c>
      <c r="C134" s="153" t="s">
        <v>223</v>
      </c>
      <c r="D134" s="154" t="s">
        <v>218</v>
      </c>
      <c r="E134" s="155">
        <v>369.0792</v>
      </c>
      <c r="F134" s="155">
        <v>0</v>
      </c>
      <c r="G134" s="156">
        <f>E134*F134</f>
        <v>0</v>
      </c>
      <c r="O134" s="150">
        <v>2</v>
      </c>
      <c r="AA134" s="123">
        <v>12</v>
      </c>
      <c r="AB134" s="123">
        <v>0</v>
      </c>
      <c r="AC134" s="123">
        <v>45</v>
      </c>
      <c r="AZ134" s="123">
        <v>1</v>
      </c>
      <c r="BA134" s="123">
        <f>IF(AZ134=1,G134,0)</f>
        <v>0</v>
      </c>
      <c r="BB134" s="123">
        <f>IF(AZ134=2,G134,0)</f>
        <v>0</v>
      </c>
      <c r="BC134" s="123">
        <f>IF(AZ134=3,G134,0)</f>
        <v>0</v>
      </c>
      <c r="BD134" s="123">
        <f>IF(AZ134=4,G134,0)</f>
        <v>0</v>
      </c>
      <c r="BE134" s="123">
        <f>IF(AZ134=5,G134,0)</f>
        <v>0</v>
      </c>
      <c r="CZ134" s="123">
        <v>0</v>
      </c>
    </row>
    <row r="135" spans="1:15" ht="12.75">
      <c r="A135" s="157"/>
      <c r="B135" s="158"/>
      <c r="C135" s="197" t="s">
        <v>224</v>
      </c>
      <c r="D135" s="198"/>
      <c r="E135" s="159">
        <v>355.5072</v>
      </c>
      <c r="F135" s="160"/>
      <c r="G135" s="161"/>
      <c r="M135" s="162" t="s">
        <v>224</v>
      </c>
      <c r="O135" s="150"/>
    </row>
    <row r="136" spans="1:15" ht="12.75">
      <c r="A136" s="157"/>
      <c r="B136" s="158"/>
      <c r="C136" s="197" t="s">
        <v>225</v>
      </c>
      <c r="D136" s="198"/>
      <c r="E136" s="159">
        <v>13.572</v>
      </c>
      <c r="F136" s="160"/>
      <c r="G136" s="161"/>
      <c r="M136" s="162" t="s">
        <v>225</v>
      </c>
      <c r="O136" s="150"/>
    </row>
    <row r="137" spans="1:15" ht="12.75">
      <c r="A137" s="157"/>
      <c r="B137" s="158"/>
      <c r="C137" s="197"/>
      <c r="D137" s="198"/>
      <c r="E137" s="159">
        <v>0</v>
      </c>
      <c r="F137" s="160"/>
      <c r="G137" s="161"/>
      <c r="M137" s="162"/>
      <c r="O137" s="150"/>
    </row>
    <row r="138" spans="1:104" ht="12.75">
      <c r="A138" s="151">
        <v>46</v>
      </c>
      <c r="B138" s="152" t="s">
        <v>226</v>
      </c>
      <c r="C138" s="153" t="s">
        <v>227</v>
      </c>
      <c r="D138" s="154" t="s">
        <v>218</v>
      </c>
      <c r="E138" s="155">
        <v>14.8128</v>
      </c>
      <c r="F138" s="155">
        <v>0</v>
      </c>
      <c r="G138" s="156">
        <f>E138*F138</f>
        <v>0</v>
      </c>
      <c r="O138" s="150">
        <v>2</v>
      </c>
      <c r="AA138" s="123">
        <v>12</v>
      </c>
      <c r="AB138" s="123">
        <v>0</v>
      </c>
      <c r="AC138" s="123">
        <v>46</v>
      </c>
      <c r="AZ138" s="123">
        <v>1</v>
      </c>
      <c r="BA138" s="123">
        <f>IF(AZ138=1,G138,0)</f>
        <v>0</v>
      </c>
      <c r="BB138" s="123">
        <f>IF(AZ138=2,G138,0)</f>
        <v>0</v>
      </c>
      <c r="BC138" s="123">
        <f>IF(AZ138=3,G138,0)</f>
        <v>0</v>
      </c>
      <c r="BD138" s="123">
        <f>IF(AZ138=4,G138,0)</f>
        <v>0</v>
      </c>
      <c r="BE138" s="123">
        <f>IF(AZ138=5,G138,0)</f>
        <v>0</v>
      </c>
      <c r="CZ138" s="123">
        <v>0</v>
      </c>
    </row>
    <row r="139" spans="1:15" ht="12.75">
      <c r="A139" s="157"/>
      <c r="B139" s="158"/>
      <c r="C139" s="197" t="s">
        <v>220</v>
      </c>
      <c r="D139" s="198"/>
      <c r="E139" s="159">
        <v>14.8128</v>
      </c>
      <c r="F139" s="160"/>
      <c r="G139" s="161"/>
      <c r="M139" s="162" t="s">
        <v>220</v>
      </c>
      <c r="O139" s="150"/>
    </row>
    <row r="140" spans="1:104" ht="12.75">
      <c r="A140" s="151">
        <v>47</v>
      </c>
      <c r="B140" s="152" t="s">
        <v>228</v>
      </c>
      <c r="C140" s="153" t="s">
        <v>229</v>
      </c>
      <c r="D140" s="154" t="s">
        <v>218</v>
      </c>
      <c r="E140" s="155">
        <v>0.5655</v>
      </c>
      <c r="F140" s="155">
        <v>0</v>
      </c>
      <c r="G140" s="156">
        <f>E140*F140</f>
        <v>0</v>
      </c>
      <c r="O140" s="150">
        <v>2</v>
      </c>
      <c r="AA140" s="123">
        <v>12</v>
      </c>
      <c r="AB140" s="123">
        <v>0</v>
      </c>
      <c r="AC140" s="123">
        <v>47</v>
      </c>
      <c r="AZ140" s="123">
        <v>1</v>
      </c>
      <c r="BA140" s="123">
        <f>IF(AZ140=1,G140,0)</f>
        <v>0</v>
      </c>
      <c r="BB140" s="123">
        <f>IF(AZ140=2,G140,0)</f>
        <v>0</v>
      </c>
      <c r="BC140" s="123">
        <f>IF(AZ140=3,G140,0)</f>
        <v>0</v>
      </c>
      <c r="BD140" s="123">
        <f>IF(AZ140=4,G140,0)</f>
        <v>0</v>
      </c>
      <c r="BE140" s="123">
        <f>IF(AZ140=5,G140,0)</f>
        <v>0</v>
      </c>
      <c r="CZ140" s="123">
        <v>0</v>
      </c>
    </row>
    <row r="141" spans="1:15" ht="12.75">
      <c r="A141" s="157"/>
      <c r="B141" s="158"/>
      <c r="C141" s="199" t="s">
        <v>230</v>
      </c>
      <c r="D141" s="200"/>
      <c r="E141" s="200"/>
      <c r="F141" s="200"/>
      <c r="G141" s="201"/>
      <c r="O141" s="150">
        <v>3</v>
      </c>
    </row>
    <row r="142" spans="1:15" ht="12.75">
      <c r="A142" s="157"/>
      <c r="B142" s="158"/>
      <c r="C142" s="197" t="s">
        <v>221</v>
      </c>
      <c r="D142" s="198"/>
      <c r="E142" s="159">
        <v>0.5655</v>
      </c>
      <c r="F142" s="160"/>
      <c r="G142" s="161"/>
      <c r="M142" s="162" t="s">
        <v>221</v>
      </c>
      <c r="O142" s="150"/>
    </row>
    <row r="143" spans="1:104" ht="12.75">
      <c r="A143" s="151">
        <v>48</v>
      </c>
      <c r="B143" s="152" t="s">
        <v>216</v>
      </c>
      <c r="C143" s="153" t="s">
        <v>217</v>
      </c>
      <c r="D143" s="154" t="s">
        <v>218</v>
      </c>
      <c r="E143" s="155">
        <v>58.3871</v>
      </c>
      <c r="F143" s="155">
        <v>0</v>
      </c>
      <c r="G143" s="156">
        <f>E143*F143</f>
        <v>0</v>
      </c>
      <c r="O143" s="150">
        <v>2</v>
      </c>
      <c r="AA143" s="123">
        <v>12</v>
      </c>
      <c r="AB143" s="123">
        <v>0</v>
      </c>
      <c r="AC143" s="123">
        <v>48</v>
      </c>
      <c r="AZ143" s="123">
        <v>1</v>
      </c>
      <c r="BA143" s="123">
        <f>IF(AZ143=1,G143,0)</f>
        <v>0</v>
      </c>
      <c r="BB143" s="123">
        <f>IF(AZ143=2,G143,0)</f>
        <v>0</v>
      </c>
      <c r="BC143" s="123">
        <f>IF(AZ143=3,G143,0)</f>
        <v>0</v>
      </c>
      <c r="BD143" s="123">
        <f>IF(AZ143=4,G143,0)</f>
        <v>0</v>
      </c>
      <c r="BE143" s="123">
        <f>IF(AZ143=5,G143,0)</f>
        <v>0</v>
      </c>
      <c r="CZ143" s="123">
        <v>0</v>
      </c>
    </row>
    <row r="144" spans="1:15" ht="12.75">
      <c r="A144" s="157"/>
      <c r="B144" s="158"/>
      <c r="C144" s="199" t="s">
        <v>231</v>
      </c>
      <c r="D144" s="200"/>
      <c r="E144" s="200"/>
      <c r="F144" s="200"/>
      <c r="G144" s="201"/>
      <c r="O144" s="150">
        <v>3</v>
      </c>
    </row>
    <row r="145" spans="1:15" ht="12.75">
      <c r="A145" s="157"/>
      <c r="B145" s="158"/>
      <c r="C145" s="197" t="s">
        <v>232</v>
      </c>
      <c r="D145" s="198"/>
      <c r="E145" s="159">
        <v>58.3871</v>
      </c>
      <c r="F145" s="160"/>
      <c r="G145" s="161"/>
      <c r="M145" s="162" t="s">
        <v>232</v>
      </c>
      <c r="O145" s="150"/>
    </row>
    <row r="146" spans="1:104" ht="12.75">
      <c r="A146" s="151">
        <v>49</v>
      </c>
      <c r="B146" s="152" t="s">
        <v>222</v>
      </c>
      <c r="C146" s="153" t="s">
        <v>223</v>
      </c>
      <c r="D146" s="154" t="s">
        <v>218</v>
      </c>
      <c r="E146" s="155">
        <v>116.7742</v>
      </c>
      <c r="F146" s="155">
        <v>0</v>
      </c>
      <c r="G146" s="156">
        <f>E146*F146</f>
        <v>0</v>
      </c>
      <c r="O146" s="150">
        <v>2</v>
      </c>
      <c r="AA146" s="123">
        <v>12</v>
      </c>
      <c r="AB146" s="123">
        <v>0</v>
      </c>
      <c r="AC146" s="123">
        <v>49</v>
      </c>
      <c r="AZ146" s="123">
        <v>1</v>
      </c>
      <c r="BA146" s="123">
        <f>IF(AZ146=1,G146,0)</f>
        <v>0</v>
      </c>
      <c r="BB146" s="123">
        <f>IF(AZ146=2,G146,0)</f>
        <v>0</v>
      </c>
      <c r="BC146" s="123">
        <f>IF(AZ146=3,G146,0)</f>
        <v>0</v>
      </c>
      <c r="BD146" s="123">
        <f>IF(AZ146=4,G146,0)</f>
        <v>0</v>
      </c>
      <c r="BE146" s="123">
        <f>IF(AZ146=5,G146,0)</f>
        <v>0</v>
      </c>
      <c r="CZ146" s="123">
        <v>0</v>
      </c>
    </row>
    <row r="147" spans="1:15" ht="12.75">
      <c r="A147" s="157"/>
      <c r="B147" s="158"/>
      <c r="C147" s="197" t="s">
        <v>233</v>
      </c>
      <c r="D147" s="198"/>
      <c r="E147" s="159">
        <v>116.7742</v>
      </c>
      <c r="F147" s="160"/>
      <c r="G147" s="161"/>
      <c r="M147" s="162" t="s">
        <v>233</v>
      </c>
      <c r="O147" s="150"/>
    </row>
    <row r="148" spans="1:104" ht="12.75">
      <c r="A148" s="151">
        <v>50</v>
      </c>
      <c r="B148" s="152" t="s">
        <v>234</v>
      </c>
      <c r="C148" s="153" t="s">
        <v>235</v>
      </c>
      <c r="D148" s="154" t="s">
        <v>218</v>
      </c>
      <c r="E148" s="155">
        <v>58.3871</v>
      </c>
      <c r="F148" s="155">
        <v>0</v>
      </c>
      <c r="G148" s="156">
        <f>E148*F148</f>
        <v>0</v>
      </c>
      <c r="O148" s="150">
        <v>2</v>
      </c>
      <c r="AA148" s="123">
        <v>12</v>
      </c>
      <c r="AB148" s="123">
        <v>0</v>
      </c>
      <c r="AC148" s="123">
        <v>50</v>
      </c>
      <c r="AZ148" s="123">
        <v>1</v>
      </c>
      <c r="BA148" s="123">
        <f>IF(AZ148=1,G148,0)</f>
        <v>0</v>
      </c>
      <c r="BB148" s="123">
        <f>IF(AZ148=2,G148,0)</f>
        <v>0</v>
      </c>
      <c r="BC148" s="123">
        <f>IF(AZ148=3,G148,0)</f>
        <v>0</v>
      </c>
      <c r="BD148" s="123">
        <f>IF(AZ148=4,G148,0)</f>
        <v>0</v>
      </c>
      <c r="BE148" s="123">
        <f>IF(AZ148=5,G148,0)</f>
        <v>0</v>
      </c>
      <c r="CZ148" s="123">
        <v>0</v>
      </c>
    </row>
    <row r="149" spans="1:15" ht="12.75">
      <c r="A149" s="157"/>
      <c r="B149" s="158"/>
      <c r="C149" s="197" t="s">
        <v>232</v>
      </c>
      <c r="D149" s="198"/>
      <c r="E149" s="159">
        <v>58.3871</v>
      </c>
      <c r="F149" s="160"/>
      <c r="G149" s="161"/>
      <c r="M149" s="162" t="s">
        <v>232</v>
      </c>
      <c r="O149" s="150"/>
    </row>
    <row r="150" spans="1:57" ht="12.75">
      <c r="A150" s="163"/>
      <c r="B150" s="164" t="s">
        <v>67</v>
      </c>
      <c r="C150" s="165" t="str">
        <f>CONCATENATE(B129," ",C129)</f>
        <v>97 Prorážení otvorů</v>
      </c>
      <c r="D150" s="163"/>
      <c r="E150" s="166"/>
      <c r="F150" s="166"/>
      <c r="G150" s="167">
        <f>SUM(G129:G149)</f>
        <v>0</v>
      </c>
      <c r="O150" s="150">
        <v>4</v>
      </c>
      <c r="BA150" s="168">
        <f>SUM(BA129:BA149)</f>
        <v>0</v>
      </c>
      <c r="BB150" s="168">
        <f>SUM(BB129:BB149)</f>
        <v>0</v>
      </c>
      <c r="BC150" s="168">
        <f>SUM(BC129:BC149)</f>
        <v>0</v>
      </c>
      <c r="BD150" s="168">
        <f>SUM(BD129:BD149)</f>
        <v>0</v>
      </c>
      <c r="BE150" s="168">
        <f>SUM(BE129:BE149)</f>
        <v>0</v>
      </c>
    </row>
    <row r="151" spans="1:15" ht="12.75">
      <c r="A151" s="143" t="s">
        <v>63</v>
      </c>
      <c r="B151" s="144" t="s">
        <v>236</v>
      </c>
      <c r="C151" s="145" t="s">
        <v>237</v>
      </c>
      <c r="D151" s="146"/>
      <c r="E151" s="147"/>
      <c r="F151" s="147"/>
      <c r="G151" s="148"/>
      <c r="H151" s="149"/>
      <c r="I151" s="149"/>
      <c r="O151" s="150">
        <v>1</v>
      </c>
    </row>
    <row r="152" spans="1:104" ht="12.75">
      <c r="A152" s="151">
        <v>51</v>
      </c>
      <c r="B152" s="152" t="s">
        <v>238</v>
      </c>
      <c r="C152" s="153" t="s">
        <v>239</v>
      </c>
      <c r="D152" s="154" t="s">
        <v>218</v>
      </c>
      <c r="E152" s="155">
        <v>247.83</v>
      </c>
      <c r="F152" s="155">
        <v>0</v>
      </c>
      <c r="G152" s="156">
        <f>E152*F152</f>
        <v>0</v>
      </c>
      <c r="O152" s="150">
        <v>2</v>
      </c>
      <c r="AA152" s="123">
        <v>12</v>
      </c>
      <c r="AB152" s="123">
        <v>0</v>
      </c>
      <c r="AC152" s="123">
        <v>51</v>
      </c>
      <c r="AZ152" s="123">
        <v>1</v>
      </c>
      <c r="BA152" s="123">
        <f>IF(AZ152=1,G152,0)</f>
        <v>0</v>
      </c>
      <c r="BB152" s="123">
        <f>IF(AZ152=2,G152,0)</f>
        <v>0</v>
      </c>
      <c r="BC152" s="123">
        <f>IF(AZ152=3,G152,0)</f>
        <v>0</v>
      </c>
      <c r="BD152" s="123">
        <f>IF(AZ152=4,G152,0)</f>
        <v>0</v>
      </c>
      <c r="BE152" s="123">
        <f>IF(AZ152=5,G152,0)</f>
        <v>0</v>
      </c>
      <c r="CZ152" s="123">
        <v>0</v>
      </c>
    </row>
    <row r="153" spans="1:15" ht="12.75">
      <c r="A153" s="157"/>
      <c r="B153" s="158"/>
      <c r="C153" s="197" t="s">
        <v>240</v>
      </c>
      <c r="D153" s="198"/>
      <c r="E153" s="159">
        <v>247.83</v>
      </c>
      <c r="F153" s="160"/>
      <c r="G153" s="161"/>
      <c r="M153" s="162" t="s">
        <v>240</v>
      </c>
      <c r="O153" s="150"/>
    </row>
    <row r="154" spans="1:104" ht="12.75">
      <c r="A154" s="151">
        <v>52</v>
      </c>
      <c r="B154" s="152" t="s">
        <v>241</v>
      </c>
      <c r="C154" s="153" t="s">
        <v>242</v>
      </c>
      <c r="D154" s="154" t="s">
        <v>218</v>
      </c>
      <c r="E154" s="155">
        <v>65.1</v>
      </c>
      <c r="F154" s="155">
        <v>0</v>
      </c>
      <c r="G154" s="156">
        <f>E154*F154</f>
        <v>0</v>
      </c>
      <c r="O154" s="150">
        <v>2</v>
      </c>
      <c r="AA154" s="123">
        <v>12</v>
      </c>
      <c r="AB154" s="123">
        <v>0</v>
      </c>
      <c r="AC154" s="123">
        <v>52</v>
      </c>
      <c r="AZ154" s="123">
        <v>1</v>
      </c>
      <c r="BA154" s="123">
        <f>IF(AZ154=1,G154,0)</f>
        <v>0</v>
      </c>
      <c r="BB154" s="123">
        <f>IF(AZ154=2,G154,0)</f>
        <v>0</v>
      </c>
      <c r="BC154" s="123">
        <f>IF(AZ154=3,G154,0)</f>
        <v>0</v>
      </c>
      <c r="BD154" s="123">
        <f>IF(AZ154=4,G154,0)</f>
        <v>0</v>
      </c>
      <c r="BE154" s="123">
        <f>IF(AZ154=5,G154,0)</f>
        <v>0</v>
      </c>
      <c r="CZ154" s="123">
        <v>0</v>
      </c>
    </row>
    <row r="155" spans="1:15" ht="12.75">
      <c r="A155" s="157"/>
      <c r="B155" s="158"/>
      <c r="C155" s="197" t="s">
        <v>243</v>
      </c>
      <c r="D155" s="198"/>
      <c r="E155" s="159">
        <v>65.1</v>
      </c>
      <c r="F155" s="160"/>
      <c r="G155" s="161"/>
      <c r="M155" s="162" t="s">
        <v>243</v>
      </c>
      <c r="O155" s="150"/>
    </row>
    <row r="156" spans="1:57" ht="12.75">
      <c r="A156" s="163"/>
      <c r="B156" s="164" t="s">
        <v>67</v>
      </c>
      <c r="C156" s="165" t="str">
        <f>CONCATENATE(B151," ",C151)</f>
        <v>99 Staveništní přesun hmot</v>
      </c>
      <c r="D156" s="163"/>
      <c r="E156" s="166"/>
      <c r="F156" s="166"/>
      <c r="G156" s="167">
        <f>SUM(G151:G155)</f>
        <v>0</v>
      </c>
      <c r="O156" s="150">
        <v>4</v>
      </c>
      <c r="BA156" s="168">
        <f>SUM(BA151:BA155)</f>
        <v>0</v>
      </c>
      <c r="BB156" s="168">
        <f>SUM(BB151:BB155)</f>
        <v>0</v>
      </c>
      <c r="BC156" s="168">
        <f>SUM(BC151:BC155)</f>
        <v>0</v>
      </c>
      <c r="BD156" s="168">
        <f>SUM(BD151:BD155)</f>
        <v>0</v>
      </c>
      <c r="BE156" s="168">
        <f>SUM(BE151:BE155)</f>
        <v>0</v>
      </c>
    </row>
    <row r="157" spans="1:15" ht="12.75">
      <c r="A157" s="143" t="s">
        <v>63</v>
      </c>
      <c r="B157" s="144" t="s">
        <v>244</v>
      </c>
      <c r="C157" s="145" t="s">
        <v>245</v>
      </c>
      <c r="D157" s="146"/>
      <c r="E157" s="147"/>
      <c r="F157" s="147"/>
      <c r="G157" s="148"/>
      <c r="H157" s="149"/>
      <c r="I157" s="149"/>
      <c r="O157" s="150">
        <v>1</v>
      </c>
    </row>
    <row r="158" spans="1:104" ht="22.5">
      <c r="A158" s="151">
        <v>53</v>
      </c>
      <c r="B158" s="152" t="s">
        <v>246</v>
      </c>
      <c r="C158" s="153" t="s">
        <v>247</v>
      </c>
      <c r="D158" s="154" t="s">
        <v>180</v>
      </c>
      <c r="E158" s="155">
        <v>3</v>
      </c>
      <c r="F158" s="155">
        <v>0</v>
      </c>
      <c r="G158" s="156">
        <f>E158*F158</f>
        <v>0</v>
      </c>
      <c r="O158" s="150">
        <v>2</v>
      </c>
      <c r="AA158" s="123">
        <v>12</v>
      </c>
      <c r="AB158" s="123">
        <v>0</v>
      </c>
      <c r="AC158" s="123">
        <v>53</v>
      </c>
      <c r="AZ158" s="123">
        <v>4</v>
      </c>
      <c r="BA158" s="123">
        <f>IF(AZ158=1,G158,0)</f>
        <v>0</v>
      </c>
      <c r="BB158" s="123">
        <f>IF(AZ158=2,G158,0)</f>
        <v>0</v>
      </c>
      <c r="BC158" s="123">
        <f>IF(AZ158=3,G158,0)</f>
        <v>0</v>
      </c>
      <c r="BD158" s="123">
        <f>IF(AZ158=4,G158,0)</f>
        <v>0</v>
      </c>
      <c r="BE158" s="123">
        <f>IF(AZ158=5,G158,0)</f>
        <v>0</v>
      </c>
      <c r="CZ158" s="123">
        <v>4.8553</v>
      </c>
    </row>
    <row r="159" spans="1:15" ht="12.75">
      <c r="A159" s="157"/>
      <c r="B159" s="158"/>
      <c r="C159" s="197">
        <v>3</v>
      </c>
      <c r="D159" s="198"/>
      <c r="E159" s="159">
        <v>3</v>
      </c>
      <c r="F159" s="160"/>
      <c r="G159" s="161"/>
      <c r="M159" s="162">
        <v>3</v>
      </c>
      <c r="O159" s="150"/>
    </row>
    <row r="160" spans="1:57" ht="12.75">
      <c r="A160" s="163"/>
      <c r="B160" s="164" t="s">
        <v>67</v>
      </c>
      <c r="C160" s="165" t="str">
        <f>CONCATENATE(B157," ",C157)</f>
        <v>M21 Elektromontáže</v>
      </c>
      <c r="D160" s="163"/>
      <c r="E160" s="166"/>
      <c r="F160" s="166"/>
      <c r="G160" s="167">
        <f>SUM(G157:G159)</f>
        <v>0</v>
      </c>
      <c r="O160" s="150">
        <v>4</v>
      </c>
      <c r="BA160" s="168">
        <f>SUM(BA157:BA159)</f>
        <v>0</v>
      </c>
      <c r="BB160" s="168">
        <f>SUM(BB157:BB159)</f>
        <v>0</v>
      </c>
      <c r="BC160" s="168">
        <f>SUM(BC157:BC159)</f>
        <v>0</v>
      </c>
      <c r="BD160" s="168">
        <f>SUM(BD157:BD159)</f>
        <v>0</v>
      </c>
      <c r="BE160" s="168">
        <f>SUM(BE157:BE159)</f>
        <v>0</v>
      </c>
    </row>
    <row r="161" spans="1:15" ht="12.75">
      <c r="A161" s="143" t="s">
        <v>63</v>
      </c>
      <c r="B161" s="144" t="s">
        <v>248</v>
      </c>
      <c r="C161" s="145" t="s">
        <v>249</v>
      </c>
      <c r="D161" s="146"/>
      <c r="E161" s="147"/>
      <c r="F161" s="147"/>
      <c r="G161" s="148"/>
      <c r="H161" s="149"/>
      <c r="I161" s="149"/>
      <c r="O161" s="150">
        <v>1</v>
      </c>
    </row>
    <row r="162" spans="1:104" ht="22.5">
      <c r="A162" s="151">
        <v>54</v>
      </c>
      <c r="B162" s="152" t="s">
        <v>250</v>
      </c>
      <c r="C162" s="153" t="s">
        <v>251</v>
      </c>
      <c r="D162" s="154" t="s">
        <v>66</v>
      </c>
      <c r="E162" s="155">
        <v>1</v>
      </c>
      <c r="F162" s="155">
        <v>0</v>
      </c>
      <c r="G162" s="156">
        <f>E162*F162</f>
        <v>0</v>
      </c>
      <c r="O162" s="150">
        <v>2</v>
      </c>
      <c r="AA162" s="123">
        <v>12</v>
      </c>
      <c r="AB162" s="123">
        <v>0</v>
      </c>
      <c r="AC162" s="123">
        <v>54</v>
      </c>
      <c r="AZ162" s="123">
        <v>4</v>
      </c>
      <c r="BA162" s="123">
        <f>IF(AZ162=1,G162,0)</f>
        <v>0</v>
      </c>
      <c r="BB162" s="123">
        <f>IF(AZ162=2,G162,0)</f>
        <v>0</v>
      </c>
      <c r="BC162" s="123">
        <f>IF(AZ162=3,G162,0)</f>
        <v>0</v>
      </c>
      <c r="BD162" s="123">
        <f>IF(AZ162=4,G162,0)</f>
        <v>0</v>
      </c>
      <c r="BE162" s="123">
        <f>IF(AZ162=5,G162,0)</f>
        <v>0</v>
      </c>
      <c r="CZ162" s="123">
        <v>0.13802</v>
      </c>
    </row>
    <row r="163" spans="1:15" ht="12.75">
      <c r="A163" s="157"/>
      <c r="B163" s="158"/>
      <c r="C163" s="197">
        <v>1</v>
      </c>
      <c r="D163" s="198"/>
      <c r="E163" s="159">
        <v>1</v>
      </c>
      <c r="F163" s="160"/>
      <c r="G163" s="161"/>
      <c r="M163" s="162">
        <v>1</v>
      </c>
      <c r="O163" s="150"/>
    </row>
    <row r="164" spans="1:57" ht="12.75">
      <c r="A164" s="163"/>
      <c r="B164" s="164" t="s">
        <v>67</v>
      </c>
      <c r="C164" s="165" t="str">
        <f>CONCATENATE(B161," ",C161)</f>
        <v>M22 Montáž sdělovací a zabezp.tech</v>
      </c>
      <c r="D164" s="163"/>
      <c r="E164" s="166"/>
      <c r="F164" s="166"/>
      <c r="G164" s="167">
        <f>SUM(G161:G163)</f>
        <v>0</v>
      </c>
      <c r="O164" s="150">
        <v>4</v>
      </c>
      <c r="BA164" s="168">
        <f>SUM(BA161:BA163)</f>
        <v>0</v>
      </c>
      <c r="BB164" s="168">
        <f>SUM(BB161:BB163)</f>
        <v>0</v>
      </c>
      <c r="BC164" s="168">
        <f>SUM(BC161:BC163)</f>
        <v>0</v>
      </c>
      <c r="BD164" s="168">
        <f>SUM(BD161:BD163)</f>
        <v>0</v>
      </c>
      <c r="BE164" s="168">
        <f>SUM(BE161:BE163)</f>
        <v>0</v>
      </c>
    </row>
    <row r="165" spans="1:7" ht="12.75">
      <c r="A165" s="124"/>
      <c r="B165" s="124"/>
      <c r="C165" s="124"/>
      <c r="D165" s="124"/>
      <c r="E165" s="124"/>
      <c r="F165" s="124"/>
      <c r="G165" s="124"/>
    </row>
    <row r="166" ht="12.75">
      <c r="E166" s="123"/>
    </row>
    <row r="167" ht="12.75">
      <c r="E167" s="123"/>
    </row>
    <row r="168" ht="12.75">
      <c r="E168" s="123"/>
    </row>
    <row r="169" ht="12.75">
      <c r="E169" s="123"/>
    </row>
    <row r="170" ht="12.75">
      <c r="E170" s="123"/>
    </row>
    <row r="171" ht="12.75">
      <c r="E171" s="123"/>
    </row>
    <row r="172" ht="12.75">
      <c r="E172" s="123"/>
    </row>
    <row r="173" ht="12.75">
      <c r="E173" s="123"/>
    </row>
    <row r="174" ht="12.75">
      <c r="E174" s="123"/>
    </row>
    <row r="175" ht="12.75">
      <c r="E175" s="123"/>
    </row>
    <row r="176" ht="12.75">
      <c r="E176" s="123"/>
    </row>
    <row r="177" ht="12.75">
      <c r="E177" s="123"/>
    </row>
    <row r="178" ht="12.75">
      <c r="E178" s="123"/>
    </row>
    <row r="179" ht="12.75">
      <c r="E179" s="123"/>
    </row>
    <row r="180" ht="12.75">
      <c r="E180" s="123"/>
    </row>
    <row r="181" ht="12.75">
      <c r="E181" s="123"/>
    </row>
    <row r="182" ht="12.75">
      <c r="E182" s="123"/>
    </row>
    <row r="183" ht="12.75">
      <c r="E183" s="123"/>
    </row>
    <row r="184" ht="12.75">
      <c r="E184" s="123"/>
    </row>
    <row r="185" ht="12.75">
      <c r="E185" s="123"/>
    </row>
    <row r="186" ht="12.75">
      <c r="E186" s="123"/>
    </row>
    <row r="187" ht="12.75">
      <c r="E187" s="123"/>
    </row>
    <row r="188" spans="1:7" ht="12.75">
      <c r="A188" s="169"/>
      <c r="B188" s="169"/>
      <c r="C188" s="169"/>
      <c r="D188" s="169"/>
      <c r="E188" s="169"/>
      <c r="F188" s="169"/>
      <c r="G188" s="169"/>
    </row>
    <row r="189" spans="1:7" ht="12.75">
      <c r="A189" s="169"/>
      <c r="B189" s="169"/>
      <c r="C189" s="169"/>
      <c r="D189" s="169"/>
      <c r="E189" s="169"/>
      <c r="F189" s="169"/>
      <c r="G189" s="169"/>
    </row>
    <row r="190" spans="1:7" ht="12.75">
      <c r="A190" s="169"/>
      <c r="B190" s="169"/>
      <c r="C190" s="169"/>
      <c r="D190" s="169"/>
      <c r="E190" s="169"/>
      <c r="F190" s="169"/>
      <c r="G190" s="169"/>
    </row>
    <row r="191" spans="1:7" ht="12.75">
      <c r="A191" s="169"/>
      <c r="B191" s="169"/>
      <c r="C191" s="169"/>
      <c r="D191" s="169"/>
      <c r="E191" s="169"/>
      <c r="F191" s="169"/>
      <c r="G191" s="169"/>
    </row>
    <row r="192" ht="12.75">
      <c r="E192" s="123"/>
    </row>
    <row r="193" ht="12.75">
      <c r="E193" s="123"/>
    </row>
    <row r="194" ht="12.75">
      <c r="E194" s="123"/>
    </row>
    <row r="195" ht="12.75">
      <c r="E195" s="123"/>
    </row>
    <row r="196" ht="12.75">
      <c r="E196" s="123"/>
    </row>
    <row r="197" ht="12.75">
      <c r="E197" s="123"/>
    </row>
    <row r="198" ht="12.75">
      <c r="E198" s="123"/>
    </row>
    <row r="199" ht="12.75">
      <c r="E199" s="123"/>
    </row>
    <row r="200" ht="12.75">
      <c r="E200" s="123"/>
    </row>
    <row r="201" ht="12.75">
      <c r="E201" s="123"/>
    </row>
    <row r="202" ht="12.75">
      <c r="E202" s="123"/>
    </row>
    <row r="203" ht="12.75">
      <c r="E203" s="123"/>
    </row>
    <row r="204" ht="12.75">
      <c r="E204" s="123"/>
    </row>
    <row r="205" ht="12.75">
      <c r="E205" s="123"/>
    </row>
    <row r="206" ht="12.75">
      <c r="E206" s="123"/>
    </row>
    <row r="207" ht="12.75">
      <c r="E207" s="123"/>
    </row>
    <row r="208" ht="12.75">
      <c r="E208" s="123"/>
    </row>
    <row r="209" ht="12.75">
      <c r="E209" s="123"/>
    </row>
    <row r="210" ht="12.75">
      <c r="E210" s="123"/>
    </row>
    <row r="211" ht="12.75">
      <c r="E211" s="123"/>
    </row>
    <row r="212" ht="12.75">
      <c r="E212" s="123"/>
    </row>
    <row r="213" ht="12.75">
      <c r="E213" s="123"/>
    </row>
    <row r="214" ht="12.75">
      <c r="E214" s="123"/>
    </row>
    <row r="215" ht="12.75">
      <c r="E215" s="123"/>
    </row>
    <row r="216" ht="12.75">
      <c r="E216" s="123"/>
    </row>
    <row r="217" ht="12.75">
      <c r="E217" s="123"/>
    </row>
    <row r="218" ht="12.75">
      <c r="E218" s="123"/>
    </row>
    <row r="219" ht="12.75">
      <c r="E219" s="123"/>
    </row>
    <row r="220" ht="12.75">
      <c r="E220" s="123"/>
    </row>
    <row r="221" ht="12.75">
      <c r="E221" s="123"/>
    </row>
    <row r="222" ht="12.75">
      <c r="E222" s="123"/>
    </row>
    <row r="223" spans="1:2" ht="12.75">
      <c r="A223" s="170"/>
      <c r="B223" s="170"/>
    </row>
    <row r="224" spans="1:7" ht="12.75">
      <c r="A224" s="169"/>
      <c r="B224" s="169"/>
      <c r="C224" s="172"/>
      <c r="D224" s="172"/>
      <c r="E224" s="173"/>
      <c r="F224" s="172"/>
      <c r="G224" s="174"/>
    </row>
    <row r="225" spans="1:7" ht="12.75">
      <c r="A225" s="175"/>
      <c r="B225" s="175"/>
      <c r="C225" s="169"/>
      <c r="D225" s="169"/>
      <c r="E225" s="176"/>
      <c r="F225" s="169"/>
      <c r="G225" s="169"/>
    </row>
    <row r="226" spans="1:7" ht="12.75">
      <c r="A226" s="169"/>
      <c r="B226" s="169"/>
      <c r="C226" s="169"/>
      <c r="D226" s="169"/>
      <c r="E226" s="176"/>
      <c r="F226" s="169"/>
      <c r="G226" s="169"/>
    </row>
    <row r="227" spans="1:7" ht="12.75">
      <c r="A227" s="169"/>
      <c r="B227" s="169"/>
      <c r="C227" s="169"/>
      <c r="D227" s="169"/>
      <c r="E227" s="176"/>
      <c r="F227" s="169"/>
      <c r="G227" s="169"/>
    </row>
    <row r="228" spans="1:7" ht="12.75">
      <c r="A228" s="169"/>
      <c r="B228" s="169"/>
      <c r="C228" s="169"/>
      <c r="D228" s="169"/>
      <c r="E228" s="176"/>
      <c r="F228" s="169"/>
      <c r="G228" s="169"/>
    </row>
    <row r="229" spans="1:7" ht="12.75">
      <c r="A229" s="169"/>
      <c r="B229" s="169"/>
      <c r="C229" s="169"/>
      <c r="D229" s="169"/>
      <c r="E229" s="176"/>
      <c r="F229" s="169"/>
      <c r="G229" s="169"/>
    </row>
    <row r="230" spans="1:7" ht="12.75">
      <c r="A230" s="169"/>
      <c r="B230" s="169"/>
      <c r="C230" s="169"/>
      <c r="D230" s="169"/>
      <c r="E230" s="176"/>
      <c r="F230" s="169"/>
      <c r="G230" s="169"/>
    </row>
    <row r="231" spans="1:7" ht="12.75">
      <c r="A231" s="169"/>
      <c r="B231" s="169"/>
      <c r="C231" s="169"/>
      <c r="D231" s="169"/>
      <c r="E231" s="176"/>
      <c r="F231" s="169"/>
      <c r="G231" s="169"/>
    </row>
    <row r="232" spans="1:7" ht="12.75">
      <c r="A232" s="169"/>
      <c r="B232" s="169"/>
      <c r="C232" s="169"/>
      <c r="D232" s="169"/>
      <c r="E232" s="176"/>
      <c r="F232" s="169"/>
      <c r="G232" s="169"/>
    </row>
    <row r="233" spans="1:7" ht="12.75">
      <c r="A233" s="169"/>
      <c r="B233" s="169"/>
      <c r="C233" s="169"/>
      <c r="D233" s="169"/>
      <c r="E233" s="176"/>
      <c r="F233" s="169"/>
      <c r="G233" s="169"/>
    </row>
    <row r="234" spans="1:7" ht="12.75">
      <c r="A234" s="169"/>
      <c r="B234" s="169"/>
      <c r="C234" s="169"/>
      <c r="D234" s="169"/>
      <c r="E234" s="176"/>
      <c r="F234" s="169"/>
      <c r="G234" s="169"/>
    </row>
    <row r="235" spans="1:7" ht="12.75">
      <c r="A235" s="169"/>
      <c r="B235" s="169"/>
      <c r="C235" s="169"/>
      <c r="D235" s="169"/>
      <c r="E235" s="176"/>
      <c r="F235" s="169"/>
      <c r="G235" s="169"/>
    </row>
    <row r="236" spans="1:7" ht="12.75">
      <c r="A236" s="169"/>
      <c r="B236" s="169"/>
      <c r="C236" s="169"/>
      <c r="D236" s="169"/>
      <c r="E236" s="176"/>
      <c r="F236" s="169"/>
      <c r="G236" s="169"/>
    </row>
    <row r="237" spans="1:7" ht="12.75">
      <c r="A237" s="169"/>
      <c r="B237" s="169"/>
      <c r="C237" s="169"/>
      <c r="D237" s="169"/>
      <c r="E237" s="176"/>
      <c r="F237" s="169"/>
      <c r="G237" s="169"/>
    </row>
  </sheetData>
  <sheetProtection/>
  <mergeCells count="88">
    <mergeCell ref="C9:D9"/>
    <mergeCell ref="C11:D11"/>
    <mergeCell ref="C13:D13"/>
    <mergeCell ref="C15:D15"/>
    <mergeCell ref="A1:G1"/>
    <mergeCell ref="A3:B3"/>
    <mergeCell ref="A4:B4"/>
    <mergeCell ref="E4:G4"/>
    <mergeCell ref="C17:D17"/>
    <mergeCell ref="C19:D19"/>
    <mergeCell ref="C21:G21"/>
    <mergeCell ref="C22:G22"/>
    <mergeCell ref="C23:D23"/>
    <mergeCell ref="C24:D24"/>
    <mergeCell ref="C26:D26"/>
    <mergeCell ref="C28:G28"/>
    <mergeCell ref="C29:G29"/>
    <mergeCell ref="C30:D30"/>
    <mergeCell ref="C31:D31"/>
    <mergeCell ref="C33:G33"/>
    <mergeCell ref="C34:G34"/>
    <mergeCell ref="C35:D35"/>
    <mergeCell ref="C36:D36"/>
    <mergeCell ref="C38:G38"/>
    <mergeCell ref="C39:D39"/>
    <mergeCell ref="C41:D41"/>
    <mergeCell ref="C43:D43"/>
    <mergeCell ref="C45:D45"/>
    <mergeCell ref="C59:G59"/>
    <mergeCell ref="C60:D60"/>
    <mergeCell ref="C47:G47"/>
    <mergeCell ref="C48:D48"/>
    <mergeCell ref="C49:D49"/>
    <mergeCell ref="C53:G53"/>
    <mergeCell ref="C54:D54"/>
    <mergeCell ref="C56:D56"/>
    <mergeCell ref="C57:D57"/>
    <mergeCell ref="C70:D70"/>
    <mergeCell ref="C72:G72"/>
    <mergeCell ref="C73:D73"/>
    <mergeCell ref="C75:D75"/>
    <mergeCell ref="C64:G64"/>
    <mergeCell ref="C65:D65"/>
    <mergeCell ref="C67:G67"/>
    <mergeCell ref="C68:D68"/>
    <mergeCell ref="C77:D77"/>
    <mergeCell ref="C79:D79"/>
    <mergeCell ref="C81:D81"/>
    <mergeCell ref="C83:D83"/>
    <mergeCell ref="C92:D92"/>
    <mergeCell ref="C96:D96"/>
    <mergeCell ref="C85:G85"/>
    <mergeCell ref="C86:D86"/>
    <mergeCell ref="C88:D88"/>
    <mergeCell ref="C90:D90"/>
    <mergeCell ref="C108:D108"/>
    <mergeCell ref="C109:D109"/>
    <mergeCell ref="C111:G111"/>
    <mergeCell ref="C112:D112"/>
    <mergeCell ref="C100:D100"/>
    <mergeCell ref="C102:D102"/>
    <mergeCell ref="C104:D104"/>
    <mergeCell ref="C106:D106"/>
    <mergeCell ref="C114:G114"/>
    <mergeCell ref="C115:D115"/>
    <mergeCell ref="C117:D117"/>
    <mergeCell ref="C119:D119"/>
    <mergeCell ref="C123:G123"/>
    <mergeCell ref="C124:D124"/>
    <mergeCell ref="C126:G126"/>
    <mergeCell ref="C127:D127"/>
    <mergeCell ref="C136:D136"/>
    <mergeCell ref="C137:D137"/>
    <mergeCell ref="C139:D139"/>
    <mergeCell ref="C141:G141"/>
    <mergeCell ref="C131:G131"/>
    <mergeCell ref="C132:D132"/>
    <mergeCell ref="C133:D133"/>
    <mergeCell ref="C135:D135"/>
    <mergeCell ref="C142:D142"/>
    <mergeCell ref="C144:G144"/>
    <mergeCell ref="C145:D145"/>
    <mergeCell ref="C147:D147"/>
    <mergeCell ref="C163:D163"/>
    <mergeCell ref="C159:D159"/>
    <mergeCell ref="C149:D149"/>
    <mergeCell ref="C153:D153"/>
    <mergeCell ref="C155:D155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BRVZ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DanielJin</dc:creator>
  <cp:keywords/>
  <dc:description/>
  <cp:lastModifiedBy>Bauholding Strabag AG</cp:lastModifiedBy>
  <cp:lastPrinted>2013-06-18T11:35:18Z</cp:lastPrinted>
  <dcterms:created xsi:type="dcterms:W3CDTF">2013-06-18T09:26:18Z</dcterms:created>
  <dcterms:modified xsi:type="dcterms:W3CDTF">2013-06-18T12:28:33Z</dcterms:modified>
  <cp:category/>
  <cp:version/>
  <cp:contentType/>
  <cp:contentStatus/>
</cp:coreProperties>
</file>